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85" windowHeight="32760" activeTab="0"/>
  </bookViews>
  <sheets>
    <sheet name="SADRŽAJ" sheetId="1" r:id="rId1"/>
    <sheet name="1.Opći dio" sheetId="2" r:id="rId2"/>
    <sheet name="2.Prihodi i primici ekonom. kl." sheetId="3" r:id="rId3"/>
    <sheet name="3.Prihodi i rashodi po izv. f." sheetId="4" r:id="rId4"/>
    <sheet name="4.Prih. ekonom. kl. i izv. " sheetId="5" r:id="rId5"/>
    <sheet name="5.Rash. prog., ek kl. i izv." sheetId="6" r:id="rId6"/>
  </sheets>
  <definedNames/>
  <calcPr fullCalcOnLoad="1"/>
</workbook>
</file>

<file path=xl/sharedStrings.xml><?xml version="1.0" encoding="utf-8"?>
<sst xmlns="http://schemas.openxmlformats.org/spreadsheetml/2006/main" count="632" uniqueCount="167">
  <si>
    <t>PRIHODI UKUPNO</t>
  </si>
  <si>
    <t>OPĆI DIO</t>
  </si>
  <si>
    <t>PRIHODI POSLOVANJA</t>
  </si>
  <si>
    <t>RASHODI POSLOVANJA</t>
  </si>
  <si>
    <t>RASHODI ZA NEFINANCIJSKU IMOVINU</t>
  </si>
  <si>
    <t>VIŠKOVI/MANJKOVI</t>
  </si>
  <si>
    <t>Račun prihoda/primitka</t>
  </si>
  <si>
    <t>Naziv računa</t>
  </si>
  <si>
    <t>Indeks</t>
  </si>
  <si>
    <t>Pomoći iz inozemstva i od subjekata unutar općeg proračuna</t>
  </si>
  <si>
    <t>Tekuće pomoći proračunskim korisnicima iz proračuna koji im nije nadležan</t>
  </si>
  <si>
    <t>Prihodi od upravnih i administrativnih pristojbi, pristojbi po posebnim propisima i naknada</t>
  </si>
  <si>
    <t>Sufinanciranje cijene usluge, participacije i slično</t>
  </si>
  <si>
    <t>Prihodi od prodaje proizvoda i robe te pruženih usluga i prihodi od donacija te povrati po protestiranim jamstvima</t>
  </si>
  <si>
    <t>Prihodi od pruženih usluga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</si>
  <si>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</si>
  <si>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</si>
  <si>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</si>
  <si>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</si>
  <si>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Ostali prihodi</t>
  </si>
  <si>
    <t>RASHODI I IZDACI</t>
  </si>
  <si>
    <t>Rashodi za zaposlene</t>
  </si>
  <si>
    <t>Plaće</t>
  </si>
  <si>
    <t>Plaće za redovan rad</t>
  </si>
  <si>
    <t>Plaće za prekovremeni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</si>
  <si>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</si>
  <si>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</si>
  <si>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</si>
  <si>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</si>
  <si>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</si>
  <si>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</si>
  <si>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</si>
  <si>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</si>
  <si>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</si>
  <si>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</si>
  <si>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</si>
  <si>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</si>
  <si>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Sitni inventar i auto gume</t>
  </si>
  <si>
    <t>Rashodi za usluge</t>
  </si>
  <si>
    <t>Usluge telefona, pošte i prijevoza</t>
  </si>
  <si>
    <t>Usuge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</si>
  <si>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</si>
  <si>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</si>
  <si>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</si>
  <si>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</si>
  <si>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</si>
  <si>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</si>
  <si>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</si>
  <si>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</si>
  <si>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</si>
  <si>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</si>
  <si>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</si>
  <si>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Pristojbe i naknade</t>
  </si>
  <si>
    <t>Financijski rashodi</t>
  </si>
  <si>
    <t>Kamate za primljene kredite i zajmove</t>
  </si>
  <si>
    <t>Kamate za primljene kredite i zajmove od kreditnih i ostalih financijskih institucija izvan javnog sektora</t>
  </si>
  <si>
    <t>Ostali financijski rashodi</t>
  </si>
  <si>
    <t>Negativne tečajne razlike i razlike zbog primjene valutne klauzule</t>
  </si>
  <si>
    <t>Zatezne kamate</t>
  </si>
  <si>
    <t>Rashodi za nabavu proizvedene dugotrajne imovine</t>
  </si>
  <si>
    <t>Postrojenja i oprema</t>
  </si>
  <si>
    <t>Uredska oprema i namještaj</t>
  </si>
  <si>
    <t>Oprema za održavanje i zaštitu</t>
  </si>
  <si>
    <t>Uređaji, strojevi i oprema za ostale namjene</t>
  </si>
  <si>
    <t>Knjige, umjetnička djela i ostale izložbene vrijednosti</t>
  </si>
  <si>
    <t>Muzejski izlošci i predmeti prirodnih rijetkosti</t>
  </si>
  <si>
    <t>Nematerijalna proizvedena imovina</t>
  </si>
  <si>
    <t>Rashodi za dodatna ulaganja na nefinancijskoj imovini</t>
  </si>
  <si>
    <t>Dodatna ulaganja na postrojenjima i opremi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</si>
  <si>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</si>
  <si>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</si>
  <si>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</si>
  <si>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Oznaka IF</t>
  </si>
  <si>
    <t>Naziv izvora financiranja</t>
  </si>
  <si>
    <t>Opći prihodi i primici</t>
  </si>
  <si>
    <t>PRIHODI</t>
  </si>
  <si>
    <t>RASHODI</t>
  </si>
  <si>
    <t>Pomoći iz državnog proračuna</t>
  </si>
  <si>
    <t>Pomoći iz županijskog proračuna</t>
  </si>
  <si>
    <t>Ostale pomoći</t>
  </si>
  <si>
    <t>Ostali prihodi za posebne namjene</t>
  </si>
  <si>
    <t>Vlastiti prihodi</t>
  </si>
  <si>
    <t>Višak prihoda korišten za pokriće rashoda</t>
  </si>
  <si>
    <t>Ukupni prihodi</t>
  </si>
  <si>
    <t>Ukupni rashodi</t>
  </si>
  <si>
    <t>Izvor financiranja 1 Opći prihodi i primici</t>
  </si>
  <si>
    <t>Izvor financiranja 21 Pomoći iz državnog proračuna</t>
  </si>
  <si>
    <t>Izvor financiranja 22 Pomoći iz županijskog proračuna</t>
  </si>
  <si>
    <t>Izvor financiranja 23 Ostale pomoći</t>
  </si>
  <si>
    <t>Prihodi od prodaje proizvoda i roba te pruženih usluga, prihodi od donacija te povrati po protestiranim jamstvima</t>
  </si>
  <si>
    <t>Izvor financiranja 4 Prihodi za posebne namjene</t>
  </si>
  <si>
    <t>Izvor financiranja 71 Vlastiti prihodi</t>
  </si>
  <si>
    <t>Kazne, upravne mjere i ostali prihodi</t>
  </si>
  <si>
    <t>152001 MUZEJSKA DJELATNOST</t>
  </si>
  <si>
    <t>A 15200101 - Redovna djelatnost Muzeja</t>
  </si>
  <si>
    <t>Usluge tekućeg i investicijskog održavanja</t>
  </si>
  <si>
    <t>Otplata glavnice primljenih kredita i zajmova od kreditnih i ostalih financijskih institucija izvan javnog sektroa</t>
  </si>
  <si>
    <t>Otplata glavnice primljenih zajmova od ostalih tuzemnih financijskih institucija izvan javnog sektroa</t>
  </si>
  <si>
    <t>152002 ZAŠTITA KULTURNO POVIJESNE BAŠTINE</t>
  </si>
  <si>
    <t>A 15200201 - Zaštita kulturno povijesne baštine</t>
  </si>
  <si>
    <t>UKUPNO A</t>
  </si>
  <si>
    <t>KP 15200202 - Stalni postav Muzeja</t>
  </si>
  <si>
    <t>UKUPNO Kp</t>
  </si>
  <si>
    <t>A 15200215 - Muzejsko galerijska djelatnost</t>
  </si>
  <si>
    <t>Izvor financiranja 445 Ostali prihodi za posebne namjene</t>
  </si>
  <si>
    <t>A 15200216 -Arheološki lokaliteti</t>
  </si>
  <si>
    <t>Izvor financiranja 11 Opći prihodi i primici</t>
  </si>
  <si>
    <t>A 15200217 -Muzejsko izdavaštvo</t>
  </si>
  <si>
    <t xml:space="preserve">Kamate za primljene kredite i zajmove </t>
  </si>
  <si>
    <t>Račun rashoda/izdataka</t>
  </si>
  <si>
    <t>Kapitalne pomoći proračunskim korisnicima iz proračuna koji im nije nadležan</t>
  </si>
  <si>
    <t>UKUPNO PRIHODI</t>
  </si>
  <si>
    <t>UKUPNO RASHODI</t>
  </si>
  <si>
    <t xml:space="preserve">VIŠAK/MANJAK </t>
  </si>
  <si>
    <t>RASHODI I IZDACI UKUPNO</t>
  </si>
  <si>
    <t>IZDACI ZA FINANCIJSKU IMOVINU</t>
  </si>
  <si>
    <t>Tablica 1.</t>
  </si>
  <si>
    <t>Tablica 2.</t>
  </si>
  <si>
    <t>Tablica 3.</t>
  </si>
  <si>
    <t>Tablica 4.</t>
  </si>
  <si>
    <t>Tablica 5.</t>
  </si>
  <si>
    <t>Manjak prihoda koji će se pokriti u sljedećem razdoblju</t>
  </si>
  <si>
    <t>Rezultat poslovanja</t>
  </si>
  <si>
    <t>Zakonski zastupnik</t>
  </si>
  <si>
    <t>mr. sc. Željko Krnčević</t>
  </si>
  <si>
    <t>dr. sc. Dragan Zlatović</t>
  </si>
  <si>
    <t>Predsjednik Upravnog vijeća</t>
  </si>
  <si>
    <t>PO EKONOMSKOJ KLASIFIKACIJI - PRIHODI I PRIMICI</t>
  </si>
  <si>
    <t>PO EKONOMSKOJ KLASIFIKACIJI I IZVORIMA FINANCIRANJA - PRIHODI I PRIMICI</t>
  </si>
  <si>
    <t>PO PROGRAMSKOJ, EKONOMSKOJ KLASIFIKACIJI I IZVORIMA FINANCIRANJA - RASHODI I IZDACI</t>
  </si>
  <si>
    <t>PREGLED UKUPNIH PRIHODA I RASHODA PO IZVORIMA FINANCIRANJA ZA 2022. GODINU</t>
  </si>
  <si>
    <t>Izvršenje 2022.</t>
  </si>
  <si>
    <t>OPĆI DIO ZA 2022. GODINU</t>
  </si>
  <si>
    <t>PRIHODI I PRIMICI PO EKONOMSKOJ KLASIFIKACIJI ZA 2022. GODINU</t>
  </si>
  <si>
    <t>Tekući plan 2022.</t>
  </si>
  <si>
    <t>PRIHODI I PRIMICI PO PROGRAMSKOJ, EKONOMSKOJ KLASIFIKACIJI I IZVORIMA FINANCIRANJA ZA 2022. GODINU</t>
  </si>
  <si>
    <t>RASHODI I IZDACI PO PROGRAMSKOJ, EKONOMSKOJ KLASIFIKACIJI I IZVORIMA FINANCIRANJA ZA 2022. GODINU</t>
  </si>
  <si>
    <t>Plan 2022.</t>
  </si>
  <si>
    <t>Indeks %</t>
  </si>
  <si>
    <t xml:space="preserve">PRIHODI/RASHODI </t>
  </si>
  <si>
    <t>Prihodi od imovine</t>
  </si>
  <si>
    <t>Prihodi od pozitivnih tečajnih razlika</t>
  </si>
  <si>
    <t>Ostali nespomenuti prihodi po posebnim propisima</t>
  </si>
  <si>
    <t>Prihodi od prodaje proizvoda i robe</t>
  </si>
  <si>
    <t>Ulaganja u računalne programe</t>
  </si>
  <si>
    <t>Naknade s naslova osiguranja</t>
  </si>
  <si>
    <t>Izvor financiranja 52 Naknade s naslova osiguranja</t>
  </si>
  <si>
    <t>IZVJEŠTAJ O GODIŠNJEM IZVRŠENJU FINANCIJSKOG PLANA MUZEJA GRADA ŠIBENIKA ZA 2022. GODINU</t>
  </si>
  <si>
    <t>IZVJEŠTAJ O GODIŠNJEM IZVRŠENJU FINANCIJSKOG PLANA ZA 2022. GODINU</t>
  </si>
  <si>
    <t>MANJAK PRIHODA PRENESENI</t>
  </si>
  <si>
    <t>RAZLIKA - MANJAK</t>
  </si>
  <si>
    <t>REZULTAT 2022. GODINE - MANJAK</t>
  </si>
  <si>
    <t>Donos iz 2021.</t>
  </si>
  <si>
    <t>Rezultat 2022.</t>
  </si>
  <si>
    <t>PRIHODI I PRIMICI</t>
  </si>
  <si>
    <t>4=3/2*100</t>
  </si>
  <si>
    <t>Ukupni manjak za pokriće u sljedećem razdoblju</t>
  </si>
  <si>
    <t>UKUPNO</t>
  </si>
  <si>
    <t>Izvor financiranja Opći prihodi i primici</t>
  </si>
  <si>
    <t>Izvor financiranja Pomoći iz državnog proračuna</t>
  </si>
  <si>
    <t>Izvor financiranja Prihodi za posebne namjene</t>
  </si>
  <si>
    <t>Izvor financiranja Vlastiti prihodi</t>
  </si>
  <si>
    <t>Izvor financiranja Pomoći iz županijskog proračuna</t>
  </si>
  <si>
    <t>Izvor financiranja Ostale pomoći</t>
  </si>
  <si>
    <t>ostali nespomenuti prihodi</t>
  </si>
  <si>
    <t>Izvor financiranja Naknade s naslova osiguranja</t>
  </si>
  <si>
    <t xml:space="preserve">Prihodi od pozitivnih tečajnih razlika i razlika zbog primjene valutne klauzule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</si>
</sst>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3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34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4" fillId="33" borderId="10" xfId="0" applyFont="1" applyFill="1" applyBorder="1" applyAlignment="1">
      <alignment/>
    </xf>
    <xf numFmtId="0" fontId="34" fillId="2" borderId="10" xfId="0" applyFont="1" applyFill="1" applyBorder="1" applyAlignment="1">
      <alignment/>
    </xf>
    <xf numFmtId="4" fontId="34" fillId="2" borderId="10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0" fontId="34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4" fontId="0" fillId="0" borderId="10" xfId="0" applyNumberFormat="1" applyBorder="1" applyAlignment="1">
      <alignment vertical="top" wrapText="1"/>
    </xf>
    <xf numFmtId="10" fontId="0" fillId="0" borderId="10" xfId="0" applyNumberFormat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34" fillId="2" borderId="10" xfId="0" applyFont="1" applyFill="1" applyBorder="1" applyAlignment="1">
      <alignment vertical="top" wrapText="1"/>
    </xf>
    <xf numFmtId="4" fontId="34" fillId="2" borderId="10" xfId="0" applyNumberFormat="1" applyFont="1" applyFill="1" applyBorder="1" applyAlignment="1">
      <alignment vertical="top" wrapText="1"/>
    </xf>
    <xf numFmtId="10" fontId="34" fillId="2" borderId="10" xfId="0" applyNumberFormat="1" applyFont="1" applyFill="1" applyBorder="1" applyAlignment="1">
      <alignment vertical="top" wrapText="1"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 vertical="top" wrapText="1"/>
    </xf>
    <xf numFmtId="0" fontId="34" fillId="34" borderId="10" xfId="0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1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vertical="top" wrapText="1"/>
    </xf>
    <xf numFmtId="0" fontId="34" fillId="34" borderId="10" xfId="0" applyFont="1" applyFill="1" applyBorder="1" applyAlignment="1">
      <alignment vertical="top" wrapText="1"/>
    </xf>
    <xf numFmtId="4" fontId="34" fillId="34" borderId="10" xfId="0" applyNumberFormat="1" applyFont="1" applyFill="1" applyBorder="1" applyAlignment="1">
      <alignment vertical="top" wrapText="1"/>
    </xf>
    <xf numFmtId="10" fontId="34" fillId="34" borderId="10" xfId="0" applyNumberFormat="1" applyFont="1" applyFill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center"/>
    </xf>
    <xf numFmtId="0" fontId="34" fillId="33" borderId="12" xfId="0" applyFont="1" applyFill="1" applyBorder="1" applyAlignment="1">
      <alignment vertical="top"/>
    </xf>
    <xf numFmtId="0" fontId="0" fillId="33" borderId="13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34" fillId="33" borderId="15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6" xfId="0" applyFill="1" applyBorder="1" applyAlignment="1">
      <alignment vertical="top"/>
    </xf>
    <xf numFmtId="0" fontId="34" fillId="33" borderId="17" xfId="0" applyFont="1" applyFill="1" applyBorder="1" applyAlignment="1">
      <alignment vertical="top"/>
    </xf>
    <xf numFmtId="0" fontId="34" fillId="33" borderId="18" xfId="0" applyFont="1" applyFill="1" applyBorder="1" applyAlignment="1">
      <alignment vertical="top"/>
    </xf>
    <xf numFmtId="0" fontId="34" fillId="33" borderId="19" xfId="0" applyFont="1" applyFill="1" applyBorder="1" applyAlignment="1">
      <alignment vertical="top"/>
    </xf>
    <xf numFmtId="0" fontId="34" fillId="33" borderId="20" xfId="0" applyFont="1" applyFill="1" applyBorder="1" applyAlignment="1">
      <alignment vertical="top"/>
    </xf>
    <xf numFmtId="0" fontId="0" fillId="33" borderId="21" xfId="0" applyFill="1" applyBorder="1" applyAlignment="1">
      <alignment vertical="top"/>
    </xf>
    <xf numFmtId="0" fontId="0" fillId="33" borderId="22" xfId="0" applyFill="1" applyBorder="1" applyAlignment="1">
      <alignment vertical="top"/>
    </xf>
    <xf numFmtId="0" fontId="0" fillId="33" borderId="18" xfId="0" applyFill="1" applyBorder="1" applyAlignment="1">
      <alignment vertical="top"/>
    </xf>
    <xf numFmtId="0" fontId="0" fillId="33" borderId="19" xfId="0" applyFill="1" applyBorder="1" applyAlignment="1">
      <alignment vertical="top"/>
    </xf>
    <xf numFmtId="10" fontId="0" fillId="33" borderId="22" xfId="0" applyNumberFormat="1" applyFill="1" applyBorder="1" applyAlignment="1">
      <alignment vertical="top"/>
    </xf>
    <xf numFmtId="0" fontId="0" fillId="0" borderId="0" xfId="0" applyAlignment="1">
      <alignment wrapText="1"/>
    </xf>
    <xf numFmtId="0" fontId="34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4" fillId="34" borderId="23" xfId="0" applyFont="1" applyFill="1" applyBorder="1" applyAlignment="1">
      <alignment/>
    </xf>
    <xf numFmtId="0" fontId="34" fillId="34" borderId="11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34" fillId="34" borderId="24" xfId="0" applyFont="1" applyFill="1" applyBorder="1" applyAlignment="1">
      <alignment/>
    </xf>
    <xf numFmtId="0" fontId="34" fillId="33" borderId="10" xfId="0" applyFont="1" applyFill="1" applyBorder="1" applyAlignment="1">
      <alignment vertical="top" wrapText="1"/>
    </xf>
    <xf numFmtId="0" fontId="0" fillId="34" borderId="23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34" fillId="34" borderId="17" xfId="0" applyFont="1" applyFill="1" applyBorder="1" applyAlignment="1">
      <alignment/>
    </xf>
    <xf numFmtId="10" fontId="34" fillId="2" borderId="10" xfId="0" applyNumberFormat="1" applyFont="1" applyFill="1" applyBorder="1" applyAlignment="1">
      <alignment/>
    </xf>
    <xf numFmtId="0" fontId="18" fillId="34" borderId="10" xfId="0" applyFont="1" applyFill="1" applyBorder="1" applyAlignment="1">
      <alignment/>
    </xf>
    <xf numFmtId="4" fontId="19" fillId="34" borderId="10" xfId="0" applyNumberFormat="1" applyFont="1" applyFill="1" applyBorder="1" applyAlignment="1">
      <alignment/>
    </xf>
    <xf numFmtId="10" fontId="19" fillId="34" borderId="10" xfId="0" applyNumberFormat="1" applyFont="1" applyFill="1" applyBorder="1" applyAlignment="1">
      <alignment/>
    </xf>
    <xf numFmtId="0" fontId="0" fillId="0" borderId="24" xfId="0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10" fontId="34" fillId="0" borderId="10" xfId="0" applyNumberFormat="1" applyFont="1" applyBorder="1" applyAlignment="1">
      <alignment horizontal="center" vertical="top" wrapText="1"/>
    </xf>
    <xf numFmtId="0" fontId="34" fillId="34" borderId="20" xfId="0" applyFont="1" applyFill="1" applyBorder="1" applyAlignment="1">
      <alignment vertical="top" wrapText="1"/>
    </xf>
    <xf numFmtId="0" fontId="0" fillId="34" borderId="21" xfId="0" applyFill="1" applyBorder="1" applyAlignment="1">
      <alignment vertical="top" wrapText="1"/>
    </xf>
    <xf numFmtId="10" fontId="0" fillId="0" borderId="10" xfId="0" applyNumberFormat="1" applyFont="1" applyBorder="1" applyAlignment="1">
      <alignment vertical="top" wrapText="1"/>
    </xf>
    <xf numFmtId="4" fontId="34" fillId="34" borderId="22" xfId="0" applyNumberFormat="1" applyFont="1" applyFill="1" applyBorder="1" applyAlignment="1">
      <alignment vertical="top" wrapText="1"/>
    </xf>
    <xf numFmtId="0" fontId="0" fillId="34" borderId="22" xfId="0" applyFill="1" applyBorder="1" applyAlignment="1">
      <alignment vertical="top" wrapText="1"/>
    </xf>
    <xf numFmtId="0" fontId="34" fillId="35" borderId="0" xfId="0" applyFont="1" applyFill="1" applyAlignment="1">
      <alignment horizontal="center" vertical="center" wrapText="1"/>
    </xf>
    <xf numFmtId="0" fontId="34" fillId="35" borderId="18" xfId="0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34" fillId="35" borderId="0" xfId="0" applyFont="1" applyFill="1" applyAlignment="1">
      <alignment horizontal="center"/>
    </xf>
    <xf numFmtId="0" fontId="34" fillId="33" borderId="12" xfId="0" applyFont="1" applyFill="1" applyBorder="1" applyAlignment="1">
      <alignment/>
    </xf>
    <xf numFmtId="0" fontId="34" fillId="33" borderId="13" xfId="0" applyFont="1" applyFill="1" applyBorder="1" applyAlignment="1">
      <alignment/>
    </xf>
    <xf numFmtId="0" fontId="34" fillId="33" borderId="14" xfId="0" applyFont="1" applyFill="1" applyBorder="1" applyAlignment="1">
      <alignment/>
    </xf>
    <xf numFmtId="0" fontId="34" fillId="33" borderId="15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34" fillId="33" borderId="16" xfId="0" applyFont="1" applyFill="1" applyBorder="1" applyAlignment="1">
      <alignment/>
    </xf>
    <xf numFmtId="0" fontId="34" fillId="33" borderId="17" xfId="0" applyFont="1" applyFill="1" applyBorder="1" applyAlignment="1">
      <alignment/>
    </xf>
    <xf numFmtId="0" fontId="34" fillId="33" borderId="18" xfId="0" applyFont="1" applyFill="1" applyBorder="1" applyAlignment="1">
      <alignment/>
    </xf>
    <xf numFmtId="0" fontId="34" fillId="33" borderId="19" xfId="0" applyFont="1" applyFill="1" applyBorder="1" applyAlignment="1">
      <alignment/>
    </xf>
    <xf numFmtId="4" fontId="0" fillId="0" borderId="0" xfId="0" applyNumberFormat="1" applyAlignment="1">
      <alignment vertical="top" wrapText="1"/>
    </xf>
    <xf numFmtId="4" fontId="34" fillId="0" borderId="10" xfId="0" applyNumberFormat="1" applyFont="1" applyBorder="1" applyAlignment="1">
      <alignment/>
    </xf>
    <xf numFmtId="10" fontId="34" fillId="0" borderId="10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4" fontId="0" fillId="0" borderId="23" xfId="0" applyNumberFormat="1" applyBorder="1" applyAlignment="1">
      <alignment/>
    </xf>
    <xf numFmtId="10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34" fillId="0" borderId="25" xfId="0" applyFont="1" applyBorder="1" applyAlignment="1">
      <alignment/>
    </xf>
    <xf numFmtId="4" fontId="34" fillId="0" borderId="25" xfId="0" applyNumberFormat="1" applyFont="1" applyBorder="1" applyAlignment="1">
      <alignment/>
    </xf>
    <xf numFmtId="10" fontId="34" fillId="0" borderId="25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 vertical="top" wrapText="1"/>
    </xf>
    <xf numFmtId="4" fontId="34" fillId="0" borderId="10" xfId="0" applyNumberFormat="1" applyFont="1" applyBorder="1" applyAlignment="1">
      <alignment vertical="top" wrapText="1"/>
    </xf>
    <xf numFmtId="10" fontId="34" fillId="0" borderId="10" xfId="0" applyNumberFormat="1" applyFont="1" applyBorder="1" applyAlignment="1">
      <alignment vertical="top" wrapText="1"/>
    </xf>
    <xf numFmtId="0" fontId="34" fillId="33" borderId="20" xfId="0" applyFont="1" applyFill="1" applyBorder="1" applyAlignment="1">
      <alignment vertical="top" wrapText="1"/>
    </xf>
    <xf numFmtId="0" fontId="34" fillId="33" borderId="21" xfId="0" applyFont="1" applyFill="1" applyBorder="1" applyAlignment="1">
      <alignment vertical="top" wrapText="1"/>
    </xf>
    <xf numFmtId="0" fontId="34" fillId="33" borderId="22" xfId="0" applyFont="1" applyFill="1" applyBorder="1" applyAlignment="1">
      <alignment vertical="top" wrapText="1"/>
    </xf>
    <xf numFmtId="10" fontId="0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workbookViewId="0" topLeftCell="A1">
      <selection activeCell="A1" sqref="A1:B1"/>
    </sheetView>
  </sheetViews>
  <sheetFormatPr defaultColWidth="9.140625" defaultRowHeight="15"/>
  <cols>
    <col min="2" max="2" width="87.28125" style="0" bestFit="1" customWidth="1"/>
  </cols>
  <sheetData>
    <row r="1" spans="1:2" s="47" customFormat="1" ht="27" customHeight="1">
      <c r="A1" s="72" t="s">
        <v>147</v>
      </c>
      <c r="B1" s="72"/>
    </row>
    <row r="3" spans="1:4" ht="15">
      <c r="A3" s="51" t="s">
        <v>116</v>
      </c>
      <c r="B3" s="56" t="s">
        <v>148</v>
      </c>
      <c r="C3" s="50"/>
      <c r="D3" s="49"/>
    </row>
    <row r="4" spans="1:4" ht="15">
      <c r="A4" s="52"/>
      <c r="B4" s="52" t="s">
        <v>1</v>
      </c>
      <c r="C4" s="50"/>
      <c r="D4" s="49"/>
    </row>
    <row r="5" spans="1:4" ht="15">
      <c r="A5" s="51" t="s">
        <v>117</v>
      </c>
      <c r="B5" s="56" t="s">
        <v>148</v>
      </c>
      <c r="C5" s="50"/>
      <c r="D5" s="49"/>
    </row>
    <row r="6" spans="1:4" ht="15">
      <c r="A6" s="52"/>
      <c r="B6" s="52" t="s">
        <v>127</v>
      </c>
      <c r="C6" s="50"/>
      <c r="D6" s="49"/>
    </row>
    <row r="7" spans="1:4" ht="15">
      <c r="A7" s="53" t="s">
        <v>118</v>
      </c>
      <c r="B7" s="53" t="s">
        <v>130</v>
      </c>
      <c r="C7" s="50"/>
      <c r="D7" s="49"/>
    </row>
    <row r="8" spans="1:4" ht="15">
      <c r="A8" s="51" t="s">
        <v>119</v>
      </c>
      <c r="B8" s="56" t="s">
        <v>148</v>
      </c>
      <c r="C8" s="48"/>
      <c r="D8" s="49"/>
    </row>
    <row r="9" spans="1:4" ht="15">
      <c r="A9" s="52"/>
      <c r="B9" s="52" t="s">
        <v>128</v>
      </c>
      <c r="C9" s="48"/>
      <c r="D9" s="49"/>
    </row>
    <row r="10" spans="1:4" ht="15">
      <c r="A10" s="54" t="s">
        <v>120</v>
      </c>
      <c r="B10" s="57" t="s">
        <v>148</v>
      </c>
      <c r="C10" s="48"/>
      <c r="D10" s="49"/>
    </row>
    <row r="11" spans="1:4" ht="15">
      <c r="A11" s="52"/>
      <c r="B11" s="58" t="s">
        <v>129</v>
      </c>
      <c r="C11" s="48"/>
      <c r="D11" s="49"/>
    </row>
    <row r="13" ht="15">
      <c r="A13" s="1" t="s">
        <v>123</v>
      </c>
    </row>
    <row r="14" ht="15">
      <c r="A14" t="s">
        <v>124</v>
      </c>
    </row>
    <row r="16" ht="15">
      <c r="A16" s="1" t="s">
        <v>126</v>
      </c>
    </row>
    <row r="17" ht="15">
      <c r="A17" t="s">
        <v>125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:D1"/>
    </sheetView>
  </sheetViews>
  <sheetFormatPr defaultColWidth="9.140625" defaultRowHeight="15"/>
  <cols>
    <col min="1" max="1" width="49.8515625" style="0" customWidth="1"/>
    <col min="2" max="2" width="15.421875" style="0" bestFit="1" customWidth="1"/>
    <col min="3" max="3" width="22.28125" style="0" bestFit="1" customWidth="1"/>
    <col min="4" max="4" width="14.140625" style="0" bestFit="1" customWidth="1"/>
    <col min="6" max="7" width="11.7109375" style="0" bestFit="1" customWidth="1"/>
  </cols>
  <sheetData>
    <row r="1" spans="1:4" ht="15">
      <c r="A1" s="73" t="s">
        <v>132</v>
      </c>
      <c r="B1" s="74"/>
      <c r="C1" s="74"/>
      <c r="D1" s="74"/>
    </row>
    <row r="2" spans="1:4" ht="15">
      <c r="A2" s="9" t="s">
        <v>139</v>
      </c>
      <c r="B2" s="9" t="s">
        <v>137</v>
      </c>
      <c r="C2" s="9" t="s">
        <v>131</v>
      </c>
      <c r="D2" s="9" t="s">
        <v>138</v>
      </c>
    </row>
    <row r="3" spans="1:4" ht="15">
      <c r="A3" s="10" t="s">
        <v>0</v>
      </c>
      <c r="B3" s="11">
        <f>SUM(B4:B4)</f>
        <v>4648000</v>
      </c>
      <c r="C3" s="11">
        <f>SUM(C4:C4)</f>
        <v>4529078.55</v>
      </c>
      <c r="D3" s="59">
        <f>C3/B3</f>
        <v>0.9744144901032702</v>
      </c>
    </row>
    <row r="4" spans="1:4" ht="15">
      <c r="A4" s="6" t="s">
        <v>2</v>
      </c>
      <c r="B4" s="7">
        <v>4648000</v>
      </c>
      <c r="C4" s="7">
        <v>4529078.55</v>
      </c>
      <c r="D4" s="21">
        <f>C4/B4</f>
        <v>0.9744144901032702</v>
      </c>
    </row>
    <row r="5" spans="1:4" ht="15">
      <c r="A5" s="10" t="s">
        <v>114</v>
      </c>
      <c r="B5" s="11">
        <f>SUM(B6:B8)</f>
        <v>4648000</v>
      </c>
      <c r="C5" s="11">
        <f>SUM(C6:C8)</f>
        <v>4539137.16</v>
      </c>
      <c r="D5" s="59">
        <f>C5/B5</f>
        <v>0.9765785628227195</v>
      </c>
    </row>
    <row r="6" spans="1:4" ht="15">
      <c r="A6" s="6" t="s">
        <v>3</v>
      </c>
      <c r="B6" s="7">
        <v>4047000</v>
      </c>
      <c r="C6" s="7">
        <v>3957283.6</v>
      </c>
      <c r="D6" s="21">
        <f>C6/B6</f>
        <v>0.9778313812700766</v>
      </c>
    </row>
    <row r="7" spans="1:7" ht="15">
      <c r="A7" s="6" t="s">
        <v>4</v>
      </c>
      <c r="B7" s="7">
        <v>580000</v>
      </c>
      <c r="C7" s="7">
        <v>561490.44</v>
      </c>
      <c r="D7" s="21">
        <f>C7/B7</f>
        <v>0.9680869655172413</v>
      </c>
      <c r="G7" s="2"/>
    </row>
    <row r="8" spans="1:7" ht="15">
      <c r="A8" s="6" t="s">
        <v>115</v>
      </c>
      <c r="B8" s="7">
        <v>21000</v>
      </c>
      <c r="C8" s="7">
        <v>20363.12</v>
      </c>
      <c r="D8" s="21">
        <f>C8/B8</f>
        <v>0.969672380952381</v>
      </c>
      <c r="F8" s="2"/>
      <c r="G8" s="2"/>
    </row>
    <row r="9" spans="1:4" ht="15">
      <c r="A9" s="10" t="s">
        <v>150</v>
      </c>
      <c r="B9" s="11"/>
      <c r="C9" s="11">
        <f>C3-C5</f>
        <v>-10058.610000000335</v>
      </c>
      <c r="D9" s="59"/>
    </row>
    <row r="10" spans="1:4" ht="15">
      <c r="A10" s="9" t="s">
        <v>5</v>
      </c>
      <c r="B10" s="9" t="s">
        <v>137</v>
      </c>
      <c r="C10" s="9" t="s">
        <v>152</v>
      </c>
      <c r="D10" s="9" t="s">
        <v>138</v>
      </c>
    </row>
    <row r="11" spans="1:4" ht="15">
      <c r="A11" s="6" t="s">
        <v>149</v>
      </c>
      <c r="B11" s="7">
        <v>-220999</v>
      </c>
      <c r="C11" s="7">
        <v>-220999.64</v>
      </c>
      <c r="D11" s="21">
        <f>C11/B11</f>
        <v>1.0000028959407057</v>
      </c>
    </row>
    <row r="12" spans="1:4" ht="15">
      <c r="A12" s="9" t="s">
        <v>113</v>
      </c>
      <c r="B12" s="9" t="s">
        <v>137</v>
      </c>
      <c r="C12" s="9" t="s">
        <v>153</v>
      </c>
      <c r="D12" s="9" t="s">
        <v>138</v>
      </c>
    </row>
    <row r="13" spans="1:4" ht="15">
      <c r="A13" s="12" t="s">
        <v>151</v>
      </c>
      <c r="B13" s="11">
        <v>-220999</v>
      </c>
      <c r="C13" s="11">
        <f>C9+C11</f>
        <v>-231058.25000000035</v>
      </c>
      <c r="D13" s="59">
        <f>C13/B13</f>
        <v>1.045517174285858</v>
      </c>
    </row>
    <row r="14" spans="2:4" ht="15">
      <c r="B14" s="2"/>
      <c r="C14" s="2"/>
      <c r="D14" s="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showGridLines="0" workbookViewId="0" topLeftCell="A1">
      <selection activeCell="A1" sqref="A1:E1"/>
    </sheetView>
  </sheetViews>
  <sheetFormatPr defaultColWidth="9.140625" defaultRowHeight="15"/>
  <cols>
    <col min="1" max="1" width="16.28125" style="0" customWidth="1"/>
    <col min="2" max="2" width="55.57421875" style="0" customWidth="1"/>
    <col min="3" max="3" width="16.140625" style="0" bestFit="1" customWidth="1"/>
    <col min="4" max="4" width="25.00390625" style="0" bestFit="1" customWidth="1"/>
    <col min="5" max="5" width="9.8515625" style="0" bestFit="1" customWidth="1"/>
    <col min="7" max="7" width="11.7109375" style="0" bestFit="1" customWidth="1"/>
  </cols>
  <sheetData>
    <row r="1" spans="1:5" ht="15">
      <c r="A1" s="73" t="s">
        <v>133</v>
      </c>
      <c r="B1" s="74"/>
      <c r="C1" s="74"/>
      <c r="D1" s="74"/>
      <c r="E1" s="74"/>
    </row>
    <row r="2" spans="1:5" s="3" customFormat="1" ht="30">
      <c r="A2" s="55" t="s">
        <v>6</v>
      </c>
      <c r="B2" s="55" t="s">
        <v>7</v>
      </c>
      <c r="C2" s="55" t="s">
        <v>137</v>
      </c>
      <c r="D2" s="55" t="s">
        <v>131</v>
      </c>
      <c r="E2" s="55" t="s">
        <v>8</v>
      </c>
    </row>
    <row r="3" spans="1:5" ht="15">
      <c r="A3" s="8"/>
      <c r="B3" s="5" t="s">
        <v>154</v>
      </c>
      <c r="C3" s="5">
        <v>2</v>
      </c>
      <c r="D3" s="5">
        <v>3</v>
      </c>
      <c r="E3" s="5" t="s">
        <v>155</v>
      </c>
    </row>
    <row r="4" spans="1:5" s="3" customFormat="1" ht="15">
      <c r="A4" s="14">
        <v>63</v>
      </c>
      <c r="B4" s="14" t="s">
        <v>9</v>
      </c>
      <c r="C4" s="15">
        <v>807000</v>
      </c>
      <c r="D4" s="15">
        <v>785278.82</v>
      </c>
      <c r="E4" s="16">
        <f>D4/C4</f>
        <v>0.9730840396530359</v>
      </c>
    </row>
    <row r="5" spans="1:5" s="3" customFormat="1" ht="30">
      <c r="A5" s="14">
        <v>6361</v>
      </c>
      <c r="B5" s="14" t="s">
        <v>10</v>
      </c>
      <c r="C5" s="15">
        <v>307000</v>
      </c>
      <c r="D5" s="15">
        <v>300376.32</v>
      </c>
      <c r="E5" s="16">
        <f aca="true" t="shared" si="0" ref="E5:E61">D5/C5</f>
        <v>0.9784244951140065</v>
      </c>
    </row>
    <row r="6" spans="1:5" s="3" customFormat="1" ht="30">
      <c r="A6" s="14">
        <v>6362</v>
      </c>
      <c r="B6" s="14" t="s">
        <v>110</v>
      </c>
      <c r="C6" s="15">
        <v>500000</v>
      </c>
      <c r="D6" s="15">
        <v>484902.5</v>
      </c>
      <c r="E6" s="16">
        <f>D6/C6</f>
        <v>0.969805</v>
      </c>
    </row>
    <row r="7" spans="1:5" s="3" customFormat="1" ht="15">
      <c r="A7" s="14">
        <v>64</v>
      </c>
      <c r="B7" s="14" t="s">
        <v>140</v>
      </c>
      <c r="C7" s="15">
        <v>1000</v>
      </c>
      <c r="D7" s="15">
        <v>9.41</v>
      </c>
      <c r="E7" s="16">
        <f>D7/C7</f>
        <v>0.00941</v>
      </c>
    </row>
    <row r="8" spans="1:5" s="3" customFormat="1" ht="15">
      <c r="A8" s="14">
        <v>6415</v>
      </c>
      <c r="B8" s="14" t="s">
        <v>141</v>
      </c>
      <c r="C8" s="15">
        <v>1000</v>
      </c>
      <c r="D8" s="15">
        <v>9.41</v>
      </c>
      <c r="E8" s="16">
        <f>D8/C8</f>
        <v>0.00941</v>
      </c>
    </row>
    <row r="9" spans="1:5" s="3" customFormat="1" ht="30">
      <c r="A9" s="14">
        <v>65</v>
      </c>
      <c r="B9" s="14" t="s">
        <v>11</v>
      </c>
      <c r="C9" s="15">
        <v>84000</v>
      </c>
      <c r="D9" s="15">
        <v>82747.2</v>
      </c>
      <c r="E9" s="16">
        <f t="shared" si="0"/>
        <v>0.9850857142857142</v>
      </c>
    </row>
    <row r="10" spans="1:5" s="3" customFormat="1" ht="15">
      <c r="A10" s="14">
        <v>6526</v>
      </c>
      <c r="B10" s="14" t="s">
        <v>142</v>
      </c>
      <c r="C10" s="15">
        <v>84000</v>
      </c>
      <c r="D10" s="15">
        <v>82747.2</v>
      </c>
      <c r="E10" s="16">
        <f t="shared" si="0"/>
        <v>0.9850857142857142</v>
      </c>
    </row>
    <row r="11" spans="1:5" s="3" customFormat="1" ht="30">
      <c r="A11" s="14">
        <v>66</v>
      </c>
      <c r="B11" s="14" t="s">
        <v>13</v>
      </c>
      <c r="C11" s="15">
        <v>158000</v>
      </c>
      <c r="D11" s="15">
        <v>130330.41</v>
      </c>
      <c r="E11" s="16">
        <f t="shared" si="0"/>
        <v>0.8248760126582279</v>
      </c>
    </row>
    <row r="12" spans="1:5" s="3" customFormat="1" ht="15">
      <c r="A12" s="14">
        <v>6614</v>
      </c>
      <c r="B12" s="14" t="s">
        <v>143</v>
      </c>
      <c r="C12" s="15">
        <v>18000</v>
      </c>
      <c r="D12" s="15">
        <v>18051</v>
      </c>
      <c r="E12" s="16">
        <f t="shared" si="0"/>
        <v>1.0028333333333332</v>
      </c>
    </row>
    <row r="13" spans="1:5" s="3" customFormat="1" ht="15">
      <c r="A13" s="14">
        <v>6615</v>
      </c>
      <c r="B13" s="14" t="s">
        <v>14</v>
      </c>
      <c r="C13" s="15">
        <v>140000</v>
      </c>
      <c r="D13" s="15">
        <v>112279.41</v>
      </c>
      <c r="E13" s="16">
        <f t="shared" si="0"/>
        <v>0.8019957857142858</v>
      </c>
    </row>
    <row r="14" spans="1:5" s="3" customFormat="1" ht="30">
      <c r="A14" s="14">
        <v>67</v>
      </c>
      <c r="B14" s="14" t="s">
        <v>15</v>
      </c>
      <c r="C14" s="15">
        <v>3592000</v>
      </c>
      <c r="D14" s="15">
        <v>3524712.71</v>
      </c>
      <c r="E14" s="16">
        <f>D14/C14</f>
        <v>0.9812674582405345</v>
      </c>
    </row>
    <row r="15" spans="1:5" s="3" customFormat="1" ht="30">
      <c r="A15" s="14">
        <v>6711</v>
      </c>
      <c r="B15" s="14" t="s">
        <v>16</v>
      </c>
      <c r="C15" s="15">
        <v>3527000</v>
      </c>
      <c r="D15" s="15">
        <v>3460526.97</v>
      </c>
      <c r="E15" s="16">
        <f t="shared" si="0"/>
        <v>0.9811530961156791</v>
      </c>
    </row>
    <row r="16" spans="1:5" s="3" customFormat="1" ht="30">
      <c r="A16" s="14">
        <v>6712</v>
      </c>
      <c r="B16" s="14" t="s">
        <v>17</v>
      </c>
      <c r="C16" s="15">
        <v>44000</v>
      </c>
      <c r="D16" s="15">
        <v>43822.62</v>
      </c>
      <c r="E16" s="16">
        <f t="shared" si="0"/>
        <v>0.9959686363636364</v>
      </c>
    </row>
    <row r="17" spans="1:5" s="3" customFormat="1" ht="30">
      <c r="A17" s="14">
        <v>6714</v>
      </c>
      <c r="B17" s="14" t="s">
        <v>18</v>
      </c>
      <c r="C17" s="15">
        <v>21000</v>
      </c>
      <c r="D17" s="15">
        <v>20363.12</v>
      </c>
      <c r="E17" s="16">
        <f>D17/C17</f>
        <v>0.969672380952381</v>
      </c>
    </row>
    <row r="18" spans="1:5" s="3" customFormat="1" ht="15">
      <c r="A18" s="14">
        <v>68</v>
      </c>
      <c r="B18" s="14" t="s">
        <v>92</v>
      </c>
      <c r="C18" s="15">
        <v>6000</v>
      </c>
      <c r="D18" s="15">
        <v>6000</v>
      </c>
      <c r="E18" s="16">
        <f>D18/C18</f>
        <v>1</v>
      </c>
    </row>
    <row r="19" spans="1:5" s="3" customFormat="1" ht="15">
      <c r="A19" s="14">
        <v>6831</v>
      </c>
      <c r="B19" s="14" t="s">
        <v>19</v>
      </c>
      <c r="C19" s="15">
        <v>6000</v>
      </c>
      <c r="D19" s="15">
        <v>6000</v>
      </c>
      <c r="E19" s="16">
        <f>D19/C19</f>
        <v>1</v>
      </c>
    </row>
    <row r="20" spans="1:5" s="3" customFormat="1" ht="15">
      <c r="A20" s="17"/>
      <c r="B20" s="18" t="s">
        <v>111</v>
      </c>
      <c r="C20" s="19">
        <f>C4+C7+C9+C11+C14+C18</f>
        <v>4648000</v>
      </c>
      <c r="D20" s="19">
        <f>D4+D7+D9+D11+D14+D18</f>
        <v>4529078.55</v>
      </c>
      <c r="E20" s="20">
        <f>D20/C20</f>
        <v>0.9744144901032702</v>
      </c>
    </row>
    <row r="21" spans="1:5" s="3" customFormat="1" ht="15">
      <c r="A21" s="14"/>
      <c r="B21" s="13" t="s">
        <v>20</v>
      </c>
      <c r="C21" s="5">
        <v>2</v>
      </c>
      <c r="D21" s="5">
        <v>3</v>
      </c>
      <c r="E21" s="5" t="s">
        <v>155</v>
      </c>
    </row>
    <row r="22" spans="1:5" s="3" customFormat="1" ht="15">
      <c r="A22" s="14">
        <v>31</v>
      </c>
      <c r="B22" s="14" t="s">
        <v>21</v>
      </c>
      <c r="C22" s="15">
        <v>2679000</v>
      </c>
      <c r="D22" s="15">
        <v>2675777.5</v>
      </c>
      <c r="E22" s="16">
        <f t="shared" si="0"/>
        <v>0.9987971257932065</v>
      </c>
    </row>
    <row r="23" spans="1:5" s="3" customFormat="1" ht="15">
      <c r="A23" s="14">
        <v>311</v>
      </c>
      <c r="B23" s="14" t="s">
        <v>22</v>
      </c>
      <c r="C23" s="15">
        <v>2157000</v>
      </c>
      <c r="D23" s="15">
        <v>2154475.53</v>
      </c>
      <c r="E23" s="16">
        <f t="shared" si="0"/>
        <v>0.9988296383866481</v>
      </c>
    </row>
    <row r="24" spans="1:5" s="3" customFormat="1" ht="15">
      <c r="A24" s="14">
        <v>3111</v>
      </c>
      <c r="B24" s="14" t="s">
        <v>23</v>
      </c>
      <c r="C24" s="15">
        <v>2147000</v>
      </c>
      <c r="D24" s="15">
        <v>2146102.6</v>
      </c>
      <c r="E24" s="16">
        <f t="shared" si="0"/>
        <v>0.9995820214252445</v>
      </c>
    </row>
    <row r="25" spans="1:5" s="3" customFormat="1" ht="15">
      <c r="A25" s="14">
        <v>3113</v>
      </c>
      <c r="B25" s="14" t="s">
        <v>24</v>
      </c>
      <c r="C25" s="15">
        <v>10000</v>
      </c>
      <c r="D25" s="15">
        <v>8372.93</v>
      </c>
      <c r="E25" s="16">
        <f t="shared" si="0"/>
        <v>0.8372930000000001</v>
      </c>
    </row>
    <row r="26" spans="1:5" s="3" customFormat="1" ht="15">
      <c r="A26" s="14">
        <v>312</v>
      </c>
      <c r="B26" s="14" t="s">
        <v>25</v>
      </c>
      <c r="C26" s="15">
        <v>169000</v>
      </c>
      <c r="D26" s="15">
        <v>168367.29</v>
      </c>
      <c r="E26" s="16">
        <f t="shared" si="0"/>
        <v>0.9962561538461538</v>
      </c>
    </row>
    <row r="27" spans="1:5" s="3" customFormat="1" ht="15">
      <c r="A27" s="14">
        <v>3121</v>
      </c>
      <c r="B27" s="14" t="s">
        <v>25</v>
      </c>
      <c r="C27" s="15">
        <v>169000</v>
      </c>
      <c r="D27" s="15">
        <v>168367.29</v>
      </c>
      <c r="E27" s="16">
        <f t="shared" si="0"/>
        <v>0.9962561538461538</v>
      </c>
    </row>
    <row r="28" spans="1:5" s="3" customFormat="1" ht="15">
      <c r="A28" s="14">
        <v>313</v>
      </c>
      <c r="B28" s="14" t="s">
        <v>26</v>
      </c>
      <c r="C28" s="15">
        <v>353000</v>
      </c>
      <c r="D28" s="15">
        <v>352934.68</v>
      </c>
      <c r="E28" s="16">
        <f t="shared" si="0"/>
        <v>0.9998149575070822</v>
      </c>
    </row>
    <row r="29" spans="1:5" s="3" customFormat="1" ht="15">
      <c r="A29" s="14">
        <v>3132</v>
      </c>
      <c r="B29" s="14" t="s">
        <v>27</v>
      </c>
      <c r="C29" s="15">
        <v>353000</v>
      </c>
      <c r="D29" s="15">
        <v>352934.68</v>
      </c>
      <c r="E29" s="16">
        <f t="shared" si="0"/>
        <v>0.9998149575070822</v>
      </c>
    </row>
    <row r="30" spans="1:7" s="3" customFormat="1" ht="15">
      <c r="A30" s="14">
        <v>32</v>
      </c>
      <c r="B30" s="14" t="s">
        <v>28</v>
      </c>
      <c r="C30" s="15">
        <v>1364000</v>
      </c>
      <c r="D30" s="15">
        <v>1279477.61</v>
      </c>
      <c r="E30" s="16">
        <f t="shared" si="0"/>
        <v>0.9380334384164224</v>
      </c>
      <c r="G30" s="85"/>
    </row>
    <row r="31" spans="1:5" s="3" customFormat="1" ht="15">
      <c r="A31" s="14">
        <v>321</v>
      </c>
      <c r="B31" s="14" t="s">
        <v>29</v>
      </c>
      <c r="C31" s="15">
        <v>153000</v>
      </c>
      <c r="D31" s="15">
        <v>147606.31</v>
      </c>
      <c r="E31" s="16">
        <f t="shared" si="0"/>
        <v>0.9647471241830066</v>
      </c>
    </row>
    <row r="32" spans="1:5" s="3" customFormat="1" ht="15">
      <c r="A32" s="14">
        <v>3211</v>
      </c>
      <c r="B32" s="14" t="s">
        <v>30</v>
      </c>
      <c r="C32" s="15">
        <v>50000</v>
      </c>
      <c r="D32" s="15">
        <v>47492.4</v>
      </c>
      <c r="E32" s="16">
        <f t="shared" si="0"/>
        <v>0.949848</v>
      </c>
    </row>
    <row r="33" spans="1:5" s="3" customFormat="1" ht="15">
      <c r="A33" s="14">
        <v>3212</v>
      </c>
      <c r="B33" s="14" t="s">
        <v>31</v>
      </c>
      <c r="C33" s="15">
        <v>96000</v>
      </c>
      <c r="D33" s="15">
        <v>92688.91</v>
      </c>
      <c r="E33" s="16">
        <f t="shared" si="0"/>
        <v>0.9655094791666667</v>
      </c>
    </row>
    <row r="34" spans="1:5" s="3" customFormat="1" ht="15">
      <c r="A34" s="14">
        <v>3213</v>
      </c>
      <c r="B34" s="14" t="s">
        <v>32</v>
      </c>
      <c r="C34" s="15">
        <v>7000</v>
      </c>
      <c r="D34" s="15">
        <v>7425</v>
      </c>
      <c r="E34" s="16">
        <f t="shared" si="0"/>
        <v>1.0607142857142857</v>
      </c>
    </row>
    <row r="35" spans="1:5" s="3" customFormat="1" ht="15">
      <c r="A35" s="14">
        <v>322</v>
      </c>
      <c r="B35" s="14" t="s">
        <v>33</v>
      </c>
      <c r="C35" s="15">
        <v>281000</v>
      </c>
      <c r="D35" s="15">
        <v>269942.61</v>
      </c>
      <c r="E35" s="16">
        <f t="shared" si="0"/>
        <v>0.9606498576512456</v>
      </c>
    </row>
    <row r="36" spans="1:5" s="3" customFormat="1" ht="15">
      <c r="A36" s="14">
        <v>3221</v>
      </c>
      <c r="B36" s="14" t="s">
        <v>34</v>
      </c>
      <c r="C36" s="15">
        <v>45000</v>
      </c>
      <c r="D36" s="15">
        <v>39875.99</v>
      </c>
      <c r="E36" s="16">
        <f t="shared" si="0"/>
        <v>0.886133111111111</v>
      </c>
    </row>
    <row r="37" spans="1:5" s="3" customFormat="1" ht="15">
      <c r="A37" s="14">
        <v>3223</v>
      </c>
      <c r="B37" s="14" t="s">
        <v>35</v>
      </c>
      <c r="C37" s="15">
        <v>204000</v>
      </c>
      <c r="D37" s="15">
        <v>205150.4</v>
      </c>
      <c r="E37" s="16">
        <f t="shared" si="0"/>
        <v>1.0056392156862746</v>
      </c>
    </row>
    <row r="38" spans="1:5" s="3" customFormat="1" ht="15">
      <c r="A38" s="14">
        <v>3224</v>
      </c>
      <c r="B38" s="14" t="s">
        <v>36</v>
      </c>
      <c r="C38" s="15">
        <v>22000</v>
      </c>
      <c r="D38" s="15">
        <v>17366.09</v>
      </c>
      <c r="E38" s="16">
        <f t="shared" si="0"/>
        <v>0.7893677272727273</v>
      </c>
    </row>
    <row r="39" spans="1:5" s="3" customFormat="1" ht="15">
      <c r="A39" s="14">
        <v>3225</v>
      </c>
      <c r="B39" s="14" t="s">
        <v>37</v>
      </c>
      <c r="C39" s="15">
        <v>10000</v>
      </c>
      <c r="D39" s="15">
        <v>7550.13</v>
      </c>
      <c r="E39" s="16">
        <f t="shared" si="0"/>
        <v>0.755013</v>
      </c>
    </row>
    <row r="40" spans="1:5" s="3" customFormat="1" ht="15">
      <c r="A40" s="14">
        <v>323</v>
      </c>
      <c r="B40" s="14" t="s">
        <v>38</v>
      </c>
      <c r="C40" s="15">
        <v>820000</v>
      </c>
      <c r="D40" s="15">
        <v>768815.73</v>
      </c>
      <c r="E40" s="16">
        <f t="shared" si="0"/>
        <v>0.9375801585365854</v>
      </c>
    </row>
    <row r="41" spans="1:7" s="3" customFormat="1" ht="15">
      <c r="A41" s="14">
        <v>3231</v>
      </c>
      <c r="B41" s="14" t="s">
        <v>39</v>
      </c>
      <c r="C41" s="15">
        <v>35000</v>
      </c>
      <c r="D41" s="15">
        <v>34002.18</v>
      </c>
      <c r="E41" s="16">
        <f t="shared" si="0"/>
        <v>0.9714908571428571</v>
      </c>
      <c r="G41" s="85"/>
    </row>
    <row r="42" spans="1:5" s="3" customFormat="1" ht="15">
      <c r="A42" s="14">
        <v>3232</v>
      </c>
      <c r="B42" s="14" t="s">
        <v>40</v>
      </c>
      <c r="C42" s="15">
        <v>191000</v>
      </c>
      <c r="D42" s="15">
        <v>182655.45</v>
      </c>
      <c r="E42" s="16">
        <f t="shared" si="0"/>
        <v>0.9563112565445027</v>
      </c>
    </row>
    <row r="43" spans="1:5" s="3" customFormat="1" ht="15">
      <c r="A43" s="14">
        <v>3233</v>
      </c>
      <c r="B43" s="14" t="s">
        <v>41</v>
      </c>
      <c r="C43" s="15">
        <v>1000</v>
      </c>
      <c r="D43" s="15">
        <v>337.5</v>
      </c>
      <c r="E43" s="16">
        <f t="shared" si="0"/>
        <v>0.3375</v>
      </c>
    </row>
    <row r="44" spans="1:5" s="3" customFormat="1" ht="15">
      <c r="A44" s="14">
        <v>3234</v>
      </c>
      <c r="B44" s="14" t="s">
        <v>42</v>
      </c>
      <c r="C44" s="15">
        <v>36000</v>
      </c>
      <c r="D44" s="15">
        <v>32065.8</v>
      </c>
      <c r="E44" s="16">
        <f t="shared" si="0"/>
        <v>0.8907166666666666</v>
      </c>
    </row>
    <row r="45" spans="1:5" s="3" customFormat="1" ht="15">
      <c r="A45" s="14">
        <v>3235</v>
      </c>
      <c r="B45" s="14" t="s">
        <v>43</v>
      </c>
      <c r="C45" s="15">
        <v>9000</v>
      </c>
      <c r="D45" s="15">
        <v>7362.5</v>
      </c>
      <c r="E45" s="16">
        <f t="shared" si="0"/>
        <v>0.8180555555555555</v>
      </c>
    </row>
    <row r="46" spans="1:5" s="3" customFormat="1" ht="15">
      <c r="A46" s="14">
        <v>3236</v>
      </c>
      <c r="B46" s="14" t="s">
        <v>44</v>
      </c>
      <c r="C46" s="15">
        <v>1000</v>
      </c>
      <c r="D46" s="15">
        <v>250</v>
      </c>
      <c r="E46" s="16">
        <f t="shared" si="0"/>
        <v>0.25</v>
      </c>
    </row>
    <row r="47" spans="1:5" s="3" customFormat="1" ht="15">
      <c r="A47" s="14">
        <v>3237</v>
      </c>
      <c r="B47" s="14" t="s">
        <v>45</v>
      </c>
      <c r="C47" s="15">
        <v>277000</v>
      </c>
      <c r="D47" s="15">
        <v>270222.87</v>
      </c>
      <c r="E47" s="16">
        <f t="shared" si="0"/>
        <v>0.9755338267148014</v>
      </c>
    </row>
    <row r="48" spans="1:5" s="3" customFormat="1" ht="15">
      <c r="A48" s="14">
        <v>3238</v>
      </c>
      <c r="B48" s="14" t="s">
        <v>46</v>
      </c>
      <c r="C48" s="15">
        <v>16000</v>
      </c>
      <c r="D48" s="15">
        <v>14972.52</v>
      </c>
      <c r="E48" s="16">
        <f t="shared" si="0"/>
        <v>0.9357825000000001</v>
      </c>
    </row>
    <row r="49" spans="1:5" s="3" customFormat="1" ht="15">
      <c r="A49" s="14">
        <v>3239</v>
      </c>
      <c r="B49" s="14" t="s">
        <v>47</v>
      </c>
      <c r="C49" s="15">
        <v>254000</v>
      </c>
      <c r="D49" s="15">
        <v>226946.91</v>
      </c>
      <c r="E49" s="16">
        <f t="shared" si="0"/>
        <v>0.8934917716535433</v>
      </c>
    </row>
    <row r="50" spans="1:5" s="3" customFormat="1" ht="15">
      <c r="A50" s="14">
        <v>324</v>
      </c>
      <c r="B50" s="14" t="s">
        <v>48</v>
      </c>
      <c r="C50" s="15">
        <v>29000</v>
      </c>
      <c r="D50" s="15">
        <v>26932.01</v>
      </c>
      <c r="E50" s="16">
        <f t="shared" si="0"/>
        <v>0.9286899999999999</v>
      </c>
    </row>
    <row r="51" spans="1:5" s="3" customFormat="1" ht="15">
      <c r="A51" s="14">
        <v>3241</v>
      </c>
      <c r="B51" s="14" t="s">
        <v>48</v>
      </c>
      <c r="C51" s="15">
        <v>29000</v>
      </c>
      <c r="D51" s="15">
        <v>26932.01</v>
      </c>
      <c r="E51" s="16">
        <f t="shared" si="0"/>
        <v>0.9286899999999999</v>
      </c>
    </row>
    <row r="52" spans="1:5" s="3" customFormat="1" ht="15">
      <c r="A52" s="14">
        <v>329</v>
      </c>
      <c r="B52" s="14" t="s">
        <v>49</v>
      </c>
      <c r="C52" s="15">
        <v>81000</v>
      </c>
      <c r="D52" s="15">
        <v>66180.95</v>
      </c>
      <c r="E52" s="16">
        <f t="shared" si="0"/>
        <v>0.8170487654320987</v>
      </c>
    </row>
    <row r="53" spans="1:5" s="3" customFormat="1" ht="15">
      <c r="A53" s="14">
        <v>3292</v>
      </c>
      <c r="B53" s="14" t="s">
        <v>50</v>
      </c>
      <c r="C53" s="15">
        <v>58000</v>
      </c>
      <c r="D53" s="15">
        <v>55628.23</v>
      </c>
      <c r="E53" s="16">
        <f t="shared" si="0"/>
        <v>0.9591074137931035</v>
      </c>
    </row>
    <row r="54" spans="1:5" s="3" customFormat="1" ht="15">
      <c r="A54" s="14">
        <v>3293</v>
      </c>
      <c r="B54" s="14" t="s">
        <v>51</v>
      </c>
      <c r="C54" s="15">
        <v>11000</v>
      </c>
      <c r="D54" s="15">
        <v>5775.64</v>
      </c>
      <c r="E54" s="16">
        <f t="shared" si="0"/>
        <v>0.5250581818181819</v>
      </c>
    </row>
    <row r="55" spans="1:5" s="3" customFormat="1" ht="15">
      <c r="A55" s="14">
        <v>3295</v>
      </c>
      <c r="B55" s="14" t="s">
        <v>52</v>
      </c>
      <c r="C55" s="15">
        <v>12000</v>
      </c>
      <c r="D55" s="15">
        <v>4777.08</v>
      </c>
      <c r="E55" s="16">
        <f t="shared" si="0"/>
        <v>0.39809</v>
      </c>
    </row>
    <row r="56" spans="1:5" s="3" customFormat="1" ht="15">
      <c r="A56" s="14">
        <v>34</v>
      </c>
      <c r="B56" s="14" t="s">
        <v>53</v>
      </c>
      <c r="C56" s="15">
        <v>4000</v>
      </c>
      <c r="D56" s="15">
        <v>2028.49</v>
      </c>
      <c r="E56" s="16">
        <f t="shared" si="0"/>
        <v>0.5071225</v>
      </c>
    </row>
    <row r="57" spans="1:5" s="3" customFormat="1" ht="15">
      <c r="A57" s="14">
        <v>342</v>
      </c>
      <c r="B57" s="14" t="s">
        <v>54</v>
      </c>
      <c r="C57" s="15">
        <v>1000</v>
      </c>
      <c r="D57" s="15">
        <v>940.24</v>
      </c>
      <c r="E57" s="16">
        <f t="shared" si="0"/>
        <v>0.94024</v>
      </c>
    </row>
    <row r="58" spans="1:5" s="3" customFormat="1" ht="30">
      <c r="A58" s="14">
        <v>3423</v>
      </c>
      <c r="B58" s="14" t="s">
        <v>55</v>
      </c>
      <c r="C58" s="15">
        <v>1000</v>
      </c>
      <c r="D58" s="15">
        <v>940.24</v>
      </c>
      <c r="E58" s="16">
        <f t="shared" si="0"/>
        <v>0.94024</v>
      </c>
    </row>
    <row r="59" spans="1:5" s="3" customFormat="1" ht="15">
      <c r="A59" s="14">
        <v>343</v>
      </c>
      <c r="B59" s="14" t="s">
        <v>56</v>
      </c>
      <c r="C59" s="15">
        <v>3000</v>
      </c>
      <c r="D59" s="15">
        <v>1088.25</v>
      </c>
      <c r="E59" s="16">
        <f t="shared" si="0"/>
        <v>0.36275</v>
      </c>
    </row>
    <row r="60" spans="1:5" s="3" customFormat="1" ht="30">
      <c r="A60" s="14">
        <v>3432</v>
      </c>
      <c r="B60" s="14" t="s">
        <v>57</v>
      </c>
      <c r="C60" s="15">
        <v>1000</v>
      </c>
      <c r="D60" s="15">
        <v>6.46</v>
      </c>
      <c r="E60" s="16">
        <f t="shared" si="0"/>
        <v>0.00646</v>
      </c>
    </row>
    <row r="61" spans="1:5" s="3" customFormat="1" ht="15">
      <c r="A61" s="14">
        <v>3433</v>
      </c>
      <c r="B61" s="14" t="s">
        <v>58</v>
      </c>
      <c r="C61" s="15">
        <v>2000</v>
      </c>
      <c r="D61" s="15">
        <v>1081.79</v>
      </c>
      <c r="E61" s="16">
        <f t="shared" si="0"/>
        <v>0.540895</v>
      </c>
    </row>
    <row r="62" spans="1:5" s="3" customFormat="1" ht="15">
      <c r="A62" s="14">
        <v>42</v>
      </c>
      <c r="B62" s="14" t="s">
        <v>59</v>
      </c>
      <c r="C62" s="15">
        <v>80000</v>
      </c>
      <c r="D62" s="15">
        <v>76587.94</v>
      </c>
      <c r="E62" s="16">
        <f aca="true" t="shared" si="1" ref="E62:E76">D62/C62</f>
        <v>0.95734925</v>
      </c>
    </row>
    <row r="63" spans="1:5" s="3" customFormat="1" ht="15">
      <c r="A63" s="14">
        <v>422</v>
      </c>
      <c r="B63" s="14" t="s">
        <v>60</v>
      </c>
      <c r="C63" s="15">
        <v>28000</v>
      </c>
      <c r="D63" s="15">
        <v>25262.94</v>
      </c>
      <c r="E63" s="16">
        <f t="shared" si="1"/>
        <v>0.902247857142857</v>
      </c>
    </row>
    <row r="64" spans="1:5" s="3" customFormat="1" ht="15">
      <c r="A64" s="14">
        <v>4221</v>
      </c>
      <c r="B64" s="14" t="s">
        <v>61</v>
      </c>
      <c r="C64" s="15">
        <v>9000</v>
      </c>
      <c r="D64" s="15">
        <v>8110.94</v>
      </c>
      <c r="E64" s="16">
        <f t="shared" si="1"/>
        <v>0.9012155555555555</v>
      </c>
    </row>
    <row r="65" spans="1:5" s="3" customFormat="1" ht="15">
      <c r="A65" s="14">
        <v>4223</v>
      </c>
      <c r="B65" s="14" t="s">
        <v>62</v>
      </c>
      <c r="C65" s="15">
        <v>16000</v>
      </c>
      <c r="D65" s="15">
        <v>15024</v>
      </c>
      <c r="E65" s="16">
        <f t="shared" si="1"/>
        <v>0.939</v>
      </c>
    </row>
    <row r="66" spans="1:5" s="3" customFormat="1" ht="15">
      <c r="A66" s="14">
        <v>4227</v>
      </c>
      <c r="B66" s="14" t="s">
        <v>63</v>
      </c>
      <c r="C66" s="15">
        <v>3000</v>
      </c>
      <c r="D66" s="15">
        <v>2128</v>
      </c>
      <c r="E66" s="16">
        <f t="shared" si="1"/>
        <v>0.7093333333333334</v>
      </c>
    </row>
    <row r="67" spans="1:5" s="3" customFormat="1" ht="15">
      <c r="A67" s="14">
        <v>424</v>
      </c>
      <c r="B67" s="14" t="s">
        <v>64</v>
      </c>
      <c r="C67" s="15">
        <v>37000</v>
      </c>
      <c r="D67" s="15">
        <v>36925</v>
      </c>
      <c r="E67" s="16">
        <f t="shared" si="1"/>
        <v>0.9979729729729729</v>
      </c>
    </row>
    <row r="68" spans="1:5" s="3" customFormat="1" ht="15">
      <c r="A68" s="14">
        <v>4243</v>
      </c>
      <c r="B68" s="14" t="s">
        <v>65</v>
      </c>
      <c r="C68" s="15">
        <v>37000</v>
      </c>
      <c r="D68" s="15">
        <v>36925</v>
      </c>
      <c r="E68" s="16">
        <f t="shared" si="1"/>
        <v>0.9979729729729729</v>
      </c>
    </row>
    <row r="69" spans="1:5" s="3" customFormat="1" ht="15">
      <c r="A69" s="14">
        <v>426</v>
      </c>
      <c r="B69" s="14" t="s">
        <v>66</v>
      </c>
      <c r="C69" s="15">
        <v>15000</v>
      </c>
      <c r="D69" s="15">
        <v>14400</v>
      </c>
      <c r="E69" s="16">
        <f t="shared" si="1"/>
        <v>0.96</v>
      </c>
    </row>
    <row r="70" spans="1:5" s="3" customFormat="1" ht="15">
      <c r="A70" s="14">
        <v>4262</v>
      </c>
      <c r="B70" s="14" t="s">
        <v>144</v>
      </c>
      <c r="C70" s="15">
        <v>15000</v>
      </c>
      <c r="D70" s="15">
        <v>14400</v>
      </c>
      <c r="E70" s="16">
        <f t="shared" si="1"/>
        <v>0.96</v>
      </c>
    </row>
    <row r="71" spans="1:5" s="3" customFormat="1" ht="15">
      <c r="A71" s="14">
        <v>45</v>
      </c>
      <c r="B71" s="14" t="s">
        <v>67</v>
      </c>
      <c r="C71" s="15">
        <v>500000</v>
      </c>
      <c r="D71" s="15">
        <v>484902.5</v>
      </c>
      <c r="E71" s="16">
        <f t="shared" si="1"/>
        <v>0.969805</v>
      </c>
    </row>
    <row r="72" spans="1:5" s="3" customFormat="1" ht="15">
      <c r="A72" s="14">
        <v>452</v>
      </c>
      <c r="B72" s="14" t="s">
        <v>68</v>
      </c>
      <c r="C72" s="15">
        <v>500000</v>
      </c>
      <c r="D72" s="15">
        <v>484902.5</v>
      </c>
      <c r="E72" s="16">
        <f t="shared" si="1"/>
        <v>0.969805</v>
      </c>
    </row>
    <row r="73" spans="1:5" s="3" customFormat="1" ht="15">
      <c r="A73" s="14">
        <v>4521</v>
      </c>
      <c r="B73" s="14" t="s">
        <v>68</v>
      </c>
      <c r="C73" s="15">
        <v>500000</v>
      </c>
      <c r="D73" s="15">
        <v>484902.5</v>
      </c>
      <c r="E73" s="16">
        <f t="shared" si="1"/>
        <v>0.969805</v>
      </c>
    </row>
    <row r="74" spans="1:5" s="3" customFormat="1" ht="15">
      <c r="A74" s="14">
        <v>54</v>
      </c>
      <c r="B74" s="14" t="s">
        <v>69</v>
      </c>
      <c r="C74" s="15">
        <v>21000</v>
      </c>
      <c r="D74" s="15">
        <v>20363.12</v>
      </c>
      <c r="E74" s="16">
        <f t="shared" si="1"/>
        <v>0.969672380952381</v>
      </c>
    </row>
    <row r="75" spans="1:5" s="3" customFormat="1" ht="30">
      <c r="A75" s="14">
        <v>544</v>
      </c>
      <c r="B75" s="14" t="s">
        <v>70</v>
      </c>
      <c r="C75" s="15">
        <v>21000</v>
      </c>
      <c r="D75" s="15">
        <v>20363.12</v>
      </c>
      <c r="E75" s="16">
        <f t="shared" si="1"/>
        <v>0.969672380952381</v>
      </c>
    </row>
    <row r="76" spans="1:5" s="3" customFormat="1" ht="30">
      <c r="A76" s="14">
        <v>5445</v>
      </c>
      <c r="B76" s="14" t="s">
        <v>71</v>
      </c>
      <c r="C76" s="15">
        <v>21000</v>
      </c>
      <c r="D76" s="15">
        <v>20363.12</v>
      </c>
      <c r="E76" s="16">
        <f t="shared" si="1"/>
        <v>0.969672380952381</v>
      </c>
    </row>
    <row r="77" spans="1:5" s="3" customFormat="1" ht="15">
      <c r="A77" s="17"/>
      <c r="B77" s="18" t="s">
        <v>112</v>
      </c>
      <c r="C77" s="19">
        <f>C22+C30+C56+C62+C71+C74</f>
        <v>4648000</v>
      </c>
      <c r="D77" s="19">
        <f>D22+D30+D56+D62+D71+D74</f>
        <v>4539137.160000001</v>
      </c>
      <c r="E77" s="20">
        <f>D77/C77</f>
        <v>0.9765785628227197</v>
      </c>
    </row>
  </sheetData>
  <sheetProtection/>
  <mergeCells count="1">
    <mergeCell ref="A1:E1"/>
  </mergeCells>
  <printOptions/>
  <pageMargins left="0.7" right="0.7" top="0.75" bottom="0.75" header="0.3" footer="0.3"/>
  <pageSetup fitToHeight="0" horizontalDpi="600" verticalDpi="600" orientation="landscape" paperSize="9" r:id="rId1"/>
  <rowBreaks count="2" manualBreakCount="2">
    <brk id="20" max="255" man="1"/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workbookViewId="0" topLeftCell="A1">
      <selection activeCell="A1" sqref="A1:E1"/>
    </sheetView>
  </sheetViews>
  <sheetFormatPr defaultColWidth="9.140625" defaultRowHeight="15"/>
  <cols>
    <col min="2" max="2" width="44.7109375" style="0" bestFit="1" customWidth="1"/>
    <col min="3" max="3" width="16.140625" style="0" bestFit="1" customWidth="1"/>
    <col min="4" max="4" width="26.140625" style="0" bestFit="1" customWidth="1"/>
    <col min="5" max="5" width="11.28125" style="0" customWidth="1"/>
  </cols>
  <sheetData>
    <row r="1" spans="1:5" ht="15">
      <c r="A1" s="73" t="s">
        <v>130</v>
      </c>
      <c r="B1" s="74"/>
      <c r="C1" s="74"/>
      <c r="D1" s="74"/>
      <c r="E1" s="74"/>
    </row>
    <row r="2" spans="1:5" ht="15">
      <c r="A2" s="9" t="s">
        <v>72</v>
      </c>
      <c r="B2" s="9" t="s">
        <v>73</v>
      </c>
      <c r="C2" s="9" t="s">
        <v>137</v>
      </c>
      <c r="D2" s="9" t="s">
        <v>131</v>
      </c>
      <c r="E2" s="9" t="s">
        <v>8</v>
      </c>
    </row>
    <row r="3" spans="1:5" ht="15">
      <c r="A3" s="5"/>
      <c r="B3" s="5">
        <v>1</v>
      </c>
      <c r="C3" s="5">
        <v>2</v>
      </c>
      <c r="D3" s="5">
        <v>3</v>
      </c>
      <c r="E3" s="5" t="s">
        <v>155</v>
      </c>
    </row>
    <row r="4" spans="1:5" ht="15">
      <c r="A4" s="23">
        <v>1</v>
      </c>
      <c r="B4" s="23" t="s">
        <v>74</v>
      </c>
      <c r="C4" s="24"/>
      <c r="D4" s="24"/>
      <c r="E4" s="25"/>
    </row>
    <row r="5" spans="1:5" ht="15">
      <c r="A5" s="5"/>
      <c r="B5" s="8" t="s">
        <v>75</v>
      </c>
      <c r="C5" s="7">
        <v>3593000</v>
      </c>
      <c r="D5" s="7">
        <v>3524722.12</v>
      </c>
      <c r="E5" s="21">
        <f>D5/C5</f>
        <v>0.9809969718897857</v>
      </c>
    </row>
    <row r="6" spans="1:5" ht="15">
      <c r="A6" s="5"/>
      <c r="B6" s="6" t="s">
        <v>76</v>
      </c>
      <c r="C6" s="7">
        <v>3593000</v>
      </c>
      <c r="D6" s="7">
        <v>3530564.19</v>
      </c>
      <c r="E6" s="21">
        <f>D6/C6</f>
        <v>0.9826229306985805</v>
      </c>
    </row>
    <row r="7" spans="1:5" s="3" customFormat="1" ht="30">
      <c r="A7" s="13"/>
      <c r="B7" s="22" t="s">
        <v>121</v>
      </c>
      <c r="C7" s="15">
        <v>225216</v>
      </c>
      <c r="D7" s="15">
        <f>D5-D6</f>
        <v>-5842.069999999832</v>
      </c>
      <c r="E7" s="21"/>
    </row>
    <row r="8" spans="1:5" ht="15">
      <c r="A8" s="23">
        <v>21</v>
      </c>
      <c r="B8" s="23" t="s">
        <v>77</v>
      </c>
      <c r="C8" s="24"/>
      <c r="D8" s="24"/>
      <c r="E8" s="25"/>
    </row>
    <row r="9" spans="1:5" ht="15">
      <c r="A9" s="5"/>
      <c r="B9" s="8" t="s">
        <v>75</v>
      </c>
      <c r="C9" s="7">
        <v>680000</v>
      </c>
      <c r="D9" s="7">
        <v>660278.82</v>
      </c>
      <c r="E9" s="21">
        <f>D9/C9</f>
        <v>0.9709982647058822</v>
      </c>
    </row>
    <row r="10" spans="1:5" ht="15">
      <c r="A10" s="5"/>
      <c r="B10" s="8" t="s">
        <v>76</v>
      </c>
      <c r="C10" s="7">
        <v>680000</v>
      </c>
      <c r="D10" s="7">
        <v>660278.82</v>
      </c>
      <c r="E10" s="21">
        <f>D10/C10</f>
        <v>0.9709982647058822</v>
      </c>
    </row>
    <row r="11" spans="1:5" ht="15">
      <c r="A11" s="5"/>
      <c r="B11" s="6" t="s">
        <v>122</v>
      </c>
      <c r="C11" s="7">
        <v>0</v>
      </c>
      <c r="D11" s="7">
        <v>0</v>
      </c>
      <c r="E11" s="21">
        <v>0</v>
      </c>
    </row>
    <row r="12" spans="1:5" ht="15">
      <c r="A12" s="23">
        <v>22</v>
      </c>
      <c r="B12" s="23" t="s">
        <v>78</v>
      </c>
      <c r="C12" s="24"/>
      <c r="D12" s="24"/>
      <c r="E12" s="25"/>
    </row>
    <row r="13" spans="1:5" ht="15">
      <c r="A13" s="5"/>
      <c r="B13" s="6" t="s">
        <v>75</v>
      </c>
      <c r="C13" s="7">
        <v>16000</v>
      </c>
      <c r="D13" s="7">
        <v>15000</v>
      </c>
      <c r="E13" s="21">
        <f>D13/C13</f>
        <v>0.9375</v>
      </c>
    </row>
    <row r="14" spans="1:5" ht="15">
      <c r="A14" s="5"/>
      <c r="B14" s="6" t="s">
        <v>76</v>
      </c>
      <c r="C14" s="7">
        <v>16000</v>
      </c>
      <c r="D14" s="7">
        <v>15000</v>
      </c>
      <c r="E14" s="21">
        <f>D14/C14</f>
        <v>0.9375</v>
      </c>
    </row>
    <row r="15" spans="1:5" ht="15">
      <c r="A15" s="5"/>
      <c r="B15" s="6" t="s">
        <v>122</v>
      </c>
      <c r="C15" s="7">
        <v>0</v>
      </c>
      <c r="D15" s="7">
        <v>0</v>
      </c>
      <c r="E15" s="21">
        <v>0</v>
      </c>
    </row>
    <row r="16" spans="1:5" ht="15">
      <c r="A16" s="23">
        <v>23</v>
      </c>
      <c r="B16" s="23" t="s">
        <v>79</v>
      </c>
      <c r="C16" s="24"/>
      <c r="D16" s="24"/>
      <c r="E16" s="25"/>
    </row>
    <row r="17" spans="1:5" ht="15">
      <c r="A17" s="5"/>
      <c r="B17" s="6" t="s">
        <v>75</v>
      </c>
      <c r="C17" s="7">
        <v>111000</v>
      </c>
      <c r="D17" s="7">
        <v>110000</v>
      </c>
      <c r="E17" s="21">
        <f>D17/C17</f>
        <v>0.990990990990991</v>
      </c>
    </row>
    <row r="18" spans="1:5" ht="15">
      <c r="A18" s="5"/>
      <c r="B18" s="6" t="s">
        <v>76</v>
      </c>
      <c r="C18" s="7">
        <v>111000</v>
      </c>
      <c r="D18" s="7">
        <v>110000</v>
      </c>
      <c r="E18" s="21">
        <f>D18/C18</f>
        <v>0.990990990990991</v>
      </c>
    </row>
    <row r="19" spans="1:5" s="3" customFormat="1" ht="15">
      <c r="A19" s="13"/>
      <c r="B19" s="22" t="s">
        <v>122</v>
      </c>
      <c r="C19" s="15">
        <v>0</v>
      </c>
      <c r="D19" s="15">
        <f>D17-D18</f>
        <v>0</v>
      </c>
      <c r="E19" s="21">
        <v>0</v>
      </c>
    </row>
    <row r="20" spans="1:5" ht="15">
      <c r="A20" s="23">
        <v>445</v>
      </c>
      <c r="B20" s="23" t="s">
        <v>80</v>
      </c>
      <c r="C20" s="24"/>
      <c r="D20" s="24"/>
      <c r="E20" s="25"/>
    </row>
    <row r="21" spans="1:5" ht="15">
      <c r="A21" s="5"/>
      <c r="B21" s="6" t="s">
        <v>75</v>
      </c>
      <c r="C21" s="7">
        <v>27000</v>
      </c>
      <c r="D21" s="7">
        <v>26125</v>
      </c>
      <c r="E21" s="21">
        <f>D21/C21</f>
        <v>0.9675925925925926</v>
      </c>
    </row>
    <row r="22" spans="1:5" ht="15">
      <c r="A22" s="5"/>
      <c r="B22" s="6" t="s">
        <v>76</v>
      </c>
      <c r="C22" s="7">
        <v>27000</v>
      </c>
      <c r="D22" s="7">
        <v>26866.78</v>
      </c>
      <c r="E22" s="21">
        <f>D22/C22</f>
        <v>0.9950659259259259</v>
      </c>
    </row>
    <row r="23" spans="1:5" ht="15">
      <c r="A23" s="5"/>
      <c r="B23" s="6" t="s">
        <v>82</v>
      </c>
      <c r="C23" s="7">
        <v>742</v>
      </c>
      <c r="D23" s="7">
        <f>D21-D22</f>
        <v>-741.7799999999988</v>
      </c>
      <c r="E23" s="21"/>
    </row>
    <row r="24" spans="1:5" ht="15">
      <c r="A24" s="60">
        <v>52</v>
      </c>
      <c r="B24" s="60" t="s">
        <v>145</v>
      </c>
      <c r="C24" s="61"/>
      <c r="D24" s="61"/>
      <c r="E24" s="62"/>
    </row>
    <row r="25" spans="1:5" ht="15">
      <c r="A25" s="5"/>
      <c r="B25" s="6" t="s">
        <v>75</v>
      </c>
      <c r="C25" s="7">
        <v>57000</v>
      </c>
      <c r="D25" s="7">
        <v>56622.2</v>
      </c>
      <c r="E25" s="21">
        <f>D25/C25</f>
        <v>0.9933719298245614</v>
      </c>
    </row>
    <row r="26" spans="1:5" ht="15">
      <c r="A26" s="5"/>
      <c r="B26" s="6" t="s">
        <v>76</v>
      </c>
      <c r="C26" s="7">
        <v>57000</v>
      </c>
      <c r="D26" s="7">
        <v>56622.2</v>
      </c>
      <c r="E26" s="21">
        <f>D26/C26</f>
        <v>0.9933719298245614</v>
      </c>
    </row>
    <row r="27" spans="1:5" ht="15">
      <c r="A27" s="5"/>
      <c r="B27" s="6" t="s">
        <v>122</v>
      </c>
      <c r="C27" s="7">
        <f>C25-C26</f>
        <v>0</v>
      </c>
      <c r="D27" s="7">
        <f>D25-D26</f>
        <v>0</v>
      </c>
      <c r="E27" s="21"/>
    </row>
    <row r="28" spans="1:5" ht="15">
      <c r="A28" s="23">
        <v>71</v>
      </c>
      <c r="B28" s="23" t="s">
        <v>81</v>
      </c>
      <c r="C28" s="24"/>
      <c r="D28" s="24"/>
      <c r="E28" s="25"/>
    </row>
    <row r="29" spans="1:5" ht="15">
      <c r="A29" s="8"/>
      <c r="B29" s="6" t="s">
        <v>75</v>
      </c>
      <c r="C29" s="7">
        <v>164000</v>
      </c>
      <c r="D29" s="7">
        <v>136330.41</v>
      </c>
      <c r="E29" s="21">
        <f>D29/C29</f>
        <v>0.8312829878048781</v>
      </c>
    </row>
    <row r="30" spans="1:5" ht="15">
      <c r="A30" s="8"/>
      <c r="B30" s="6" t="s">
        <v>76</v>
      </c>
      <c r="C30" s="7">
        <v>164000</v>
      </c>
      <c r="D30" s="7">
        <v>139805.17</v>
      </c>
      <c r="E30" s="21">
        <f>D30/C30</f>
        <v>0.8524705487804879</v>
      </c>
    </row>
    <row r="31" spans="1:5" ht="15.75" thickBot="1">
      <c r="A31" s="88"/>
      <c r="B31" s="89" t="s">
        <v>82</v>
      </c>
      <c r="C31" s="90">
        <v>3475</v>
      </c>
      <c r="D31" s="90">
        <f>D29-D30</f>
        <v>-3474.7600000000093</v>
      </c>
      <c r="E31" s="91"/>
    </row>
    <row r="32" spans="1:5" ht="15.75" thickTop="1">
      <c r="A32" s="92"/>
      <c r="B32" s="93" t="s">
        <v>83</v>
      </c>
      <c r="C32" s="94">
        <f>C5+C9+C13+C17+C21+C25+C29</f>
        <v>4648000</v>
      </c>
      <c r="D32" s="94">
        <f>D5+D9+D13+D17+D21+D25+D29</f>
        <v>4529078.55</v>
      </c>
      <c r="E32" s="95">
        <f>D32/C32</f>
        <v>0.9744144901032702</v>
      </c>
    </row>
    <row r="33" spans="1:5" ht="15">
      <c r="A33" s="8"/>
      <c r="B33" s="5" t="s">
        <v>84</v>
      </c>
      <c r="C33" s="86">
        <f>C6+C10+C14+C18+C22+C26+C30</f>
        <v>4648000</v>
      </c>
      <c r="D33" s="86">
        <f>D6+D10+D14+D18+D22+D26+D30</f>
        <v>4539137.16</v>
      </c>
      <c r="E33" s="87">
        <f>D33/C33</f>
        <v>0.9765785628227195</v>
      </c>
    </row>
    <row r="34" spans="1:5" s="3" customFormat="1" ht="15">
      <c r="A34" s="26"/>
      <c r="B34" s="27" t="s">
        <v>156</v>
      </c>
      <c r="C34" s="28">
        <f>-C7+C23+C31</f>
        <v>-220999</v>
      </c>
      <c r="D34" s="28">
        <f>D32-D33+(-220999.64)</f>
        <v>-231058.25000000035</v>
      </c>
      <c r="E34" s="29"/>
    </row>
  </sheetData>
  <sheetProtection/>
  <mergeCells count="1">
    <mergeCell ref="A1:E1"/>
  </mergeCells>
  <printOptions/>
  <pageMargins left="0.7" right="0.7" top="0.75" bottom="0.75" header="0.3" footer="0.3"/>
  <pageSetup fitToWidth="0" fitToHeight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showGridLines="0" workbookViewId="0" topLeftCell="A1">
      <selection activeCell="A1" sqref="A1:E1"/>
    </sheetView>
  </sheetViews>
  <sheetFormatPr defaultColWidth="9.140625" defaultRowHeight="15"/>
  <cols>
    <col min="1" max="1" width="25.00390625" style="0" customWidth="1"/>
    <col min="2" max="2" width="46.421875" style="0" customWidth="1"/>
    <col min="3" max="3" width="16.140625" style="0" bestFit="1" customWidth="1"/>
    <col min="4" max="4" width="25.00390625" style="0" bestFit="1" customWidth="1"/>
    <col min="5" max="5" width="9.8515625" style="0" bestFit="1" customWidth="1"/>
    <col min="7" max="8" width="11.7109375" style="0" bestFit="1" customWidth="1"/>
    <col min="10" max="10" width="10.57421875" style="0" bestFit="1" customWidth="1"/>
  </cols>
  <sheetData>
    <row r="1" spans="1:5" ht="15">
      <c r="A1" s="75" t="s">
        <v>135</v>
      </c>
      <c r="B1" s="75"/>
      <c r="C1" s="75"/>
      <c r="D1" s="75"/>
      <c r="E1" s="75"/>
    </row>
    <row r="2" spans="1:5" ht="15">
      <c r="A2" s="76" t="s">
        <v>93</v>
      </c>
      <c r="B2" s="77"/>
      <c r="C2" s="77"/>
      <c r="D2" s="77"/>
      <c r="E2" s="78"/>
    </row>
    <row r="3" spans="1:5" s="3" customFormat="1" ht="15" customHeight="1">
      <c r="A3" s="79" t="s">
        <v>94</v>
      </c>
      <c r="B3" s="80"/>
      <c r="C3" s="80"/>
      <c r="D3" s="80"/>
      <c r="E3" s="81"/>
    </row>
    <row r="4" spans="1:5" s="3" customFormat="1" ht="15">
      <c r="A4" s="82" t="s">
        <v>85</v>
      </c>
      <c r="B4" s="83"/>
      <c r="C4" s="83"/>
      <c r="D4" s="83"/>
      <c r="E4" s="84"/>
    </row>
    <row r="5" spans="1:5" s="3" customFormat="1" ht="15">
      <c r="A5" s="27" t="s">
        <v>6</v>
      </c>
      <c r="B5" s="27" t="s">
        <v>7</v>
      </c>
      <c r="C5" s="27" t="s">
        <v>137</v>
      </c>
      <c r="D5" s="27" t="s">
        <v>131</v>
      </c>
      <c r="E5" s="27" t="s">
        <v>8</v>
      </c>
    </row>
    <row r="6" spans="1:8" s="3" customFormat="1" ht="15">
      <c r="A6" s="14"/>
      <c r="B6" s="30">
        <v>1</v>
      </c>
      <c r="C6" s="30">
        <v>2</v>
      </c>
      <c r="D6" s="30">
        <v>3</v>
      </c>
      <c r="E6" s="30" t="s">
        <v>155</v>
      </c>
      <c r="H6" s="85"/>
    </row>
    <row r="7" spans="1:8" s="3" customFormat="1" ht="15">
      <c r="A7" s="14">
        <v>64</v>
      </c>
      <c r="B7" s="64" t="s">
        <v>140</v>
      </c>
      <c r="C7" s="65">
        <v>1000</v>
      </c>
      <c r="D7" s="65">
        <v>9.41</v>
      </c>
      <c r="E7" s="102">
        <f>D7/C7</f>
        <v>0.00941</v>
      </c>
      <c r="H7" s="85"/>
    </row>
    <row r="8" spans="1:8" s="3" customFormat="1" ht="30">
      <c r="A8" s="14">
        <v>6415</v>
      </c>
      <c r="B8" s="64" t="s">
        <v>166</v>
      </c>
      <c r="C8" s="65">
        <v>1000</v>
      </c>
      <c r="D8" s="65">
        <v>9.41</v>
      </c>
      <c r="E8" s="102">
        <f>D8/C8</f>
        <v>0.00941</v>
      </c>
      <c r="H8" s="85"/>
    </row>
    <row r="9" spans="1:8" s="3" customFormat="1" ht="30">
      <c r="A9" s="14">
        <v>67</v>
      </c>
      <c r="B9" s="14" t="s">
        <v>15</v>
      </c>
      <c r="C9" s="15">
        <v>3278000</v>
      </c>
      <c r="D9" s="15">
        <v>3258110.17</v>
      </c>
      <c r="E9" s="16">
        <f>D9/C9</f>
        <v>0.9939323276388041</v>
      </c>
      <c r="H9" s="85"/>
    </row>
    <row r="10" spans="1:5" s="3" customFormat="1" ht="30">
      <c r="A10" s="14">
        <v>6711</v>
      </c>
      <c r="B10" s="14" t="s">
        <v>16</v>
      </c>
      <c r="C10" s="15">
        <v>3243000</v>
      </c>
      <c r="D10" s="85">
        <v>3232269.89</v>
      </c>
      <c r="E10" s="16">
        <f>D10/C10</f>
        <v>0.9966913012642615</v>
      </c>
    </row>
    <row r="11" spans="1:8" s="3" customFormat="1" ht="30">
      <c r="A11" s="14">
        <v>6712</v>
      </c>
      <c r="B11" s="14" t="s">
        <v>17</v>
      </c>
      <c r="C11" s="15">
        <v>15000</v>
      </c>
      <c r="D11" s="15">
        <v>0</v>
      </c>
      <c r="E11" s="16">
        <f>D11/C11</f>
        <v>0</v>
      </c>
      <c r="H11" s="85"/>
    </row>
    <row r="12" spans="1:10" s="3" customFormat="1" ht="30">
      <c r="A12" s="14">
        <v>6714</v>
      </c>
      <c r="B12" s="14" t="s">
        <v>18</v>
      </c>
      <c r="C12" s="15">
        <v>21000</v>
      </c>
      <c r="D12" s="15">
        <v>20363.12</v>
      </c>
      <c r="E12" s="16">
        <f>D12/C12</f>
        <v>0.969672380952381</v>
      </c>
      <c r="G12" s="85"/>
      <c r="H12" s="85"/>
      <c r="J12" s="85"/>
    </row>
    <row r="13" spans="1:8" s="3" customFormat="1" ht="15">
      <c r="A13" s="13" t="s">
        <v>157</v>
      </c>
      <c r="B13" s="13" t="s">
        <v>158</v>
      </c>
      <c r="C13" s="97">
        <f>C7+C9</f>
        <v>3279000</v>
      </c>
      <c r="D13" s="97">
        <f>D7+D9</f>
        <v>3258119.58</v>
      </c>
      <c r="E13" s="98">
        <f>D13/C13</f>
        <v>0.993632076852699</v>
      </c>
      <c r="G13" s="85"/>
      <c r="H13" s="85"/>
    </row>
    <row r="14" spans="1:8" s="3" customFormat="1" ht="15">
      <c r="A14" s="32" t="s">
        <v>98</v>
      </c>
      <c r="B14" s="33"/>
      <c r="C14" s="33"/>
      <c r="D14" s="33"/>
      <c r="E14" s="34"/>
      <c r="H14" s="85"/>
    </row>
    <row r="15" spans="1:8" s="3" customFormat="1" ht="15">
      <c r="A15" s="35" t="s">
        <v>99</v>
      </c>
      <c r="B15" s="36"/>
      <c r="C15" s="36"/>
      <c r="D15" s="36"/>
      <c r="E15" s="37"/>
      <c r="G15" s="85"/>
      <c r="H15" s="85"/>
    </row>
    <row r="16" spans="1:5" s="3" customFormat="1" ht="15">
      <c r="A16" s="38" t="s">
        <v>85</v>
      </c>
      <c r="B16" s="39"/>
      <c r="C16" s="39"/>
      <c r="D16" s="39"/>
      <c r="E16" s="40"/>
    </row>
    <row r="17" spans="1:8" s="3" customFormat="1" ht="15">
      <c r="A17" s="27" t="s">
        <v>6</v>
      </c>
      <c r="B17" s="27" t="s">
        <v>7</v>
      </c>
      <c r="C17" s="27" t="s">
        <v>137</v>
      </c>
      <c r="D17" s="27" t="s">
        <v>131</v>
      </c>
      <c r="E17" s="27" t="s">
        <v>8</v>
      </c>
      <c r="H17" s="85"/>
    </row>
    <row r="18" spans="1:8" s="3" customFormat="1" ht="15">
      <c r="A18" s="14"/>
      <c r="B18" s="30">
        <v>1</v>
      </c>
      <c r="C18" s="30">
        <v>2</v>
      </c>
      <c r="D18" s="30">
        <v>3</v>
      </c>
      <c r="E18" s="30" t="s">
        <v>155</v>
      </c>
      <c r="H18" s="85"/>
    </row>
    <row r="19" spans="1:5" s="3" customFormat="1" ht="30">
      <c r="A19" s="14">
        <v>67</v>
      </c>
      <c r="B19" s="14" t="s">
        <v>15</v>
      </c>
      <c r="C19" s="15">
        <v>176000</v>
      </c>
      <c r="D19" s="96">
        <v>156439.32</v>
      </c>
      <c r="E19" s="16">
        <f>D19/C19</f>
        <v>0.8888597727272728</v>
      </c>
    </row>
    <row r="20" spans="1:8" s="3" customFormat="1" ht="30">
      <c r="A20" s="14">
        <v>6711</v>
      </c>
      <c r="B20" s="14" t="s">
        <v>16</v>
      </c>
      <c r="C20" s="15">
        <v>131000</v>
      </c>
      <c r="D20" s="15">
        <v>131000</v>
      </c>
      <c r="E20" s="16">
        <f>D20/C20</f>
        <v>1</v>
      </c>
      <c r="H20" s="85"/>
    </row>
    <row r="21" spans="1:8" s="3" customFormat="1" ht="30">
      <c r="A21" s="14">
        <v>6712</v>
      </c>
      <c r="B21" s="14" t="s">
        <v>17</v>
      </c>
      <c r="C21" s="15">
        <v>45000</v>
      </c>
      <c r="D21" s="15">
        <v>43822.62</v>
      </c>
      <c r="E21" s="16">
        <f>D21/C21</f>
        <v>0.973836</v>
      </c>
      <c r="H21" s="85"/>
    </row>
    <row r="22" spans="1:5" s="3" customFormat="1" ht="15">
      <c r="A22" s="13" t="s">
        <v>157</v>
      </c>
      <c r="B22" s="13" t="s">
        <v>158</v>
      </c>
      <c r="C22" s="97">
        <f>SUM(C20:C21)</f>
        <v>176000</v>
      </c>
      <c r="D22" s="97">
        <f>SUM(D20:D21)</f>
        <v>174822.62</v>
      </c>
      <c r="E22" s="98">
        <f>D22/C22</f>
        <v>0.9933103409090909</v>
      </c>
    </row>
    <row r="23" spans="1:5" s="3" customFormat="1" ht="15">
      <c r="A23" s="38" t="s">
        <v>146</v>
      </c>
      <c r="B23" s="44"/>
      <c r="C23" s="44"/>
      <c r="D23" s="44"/>
      <c r="E23" s="45"/>
    </row>
    <row r="24" spans="1:5" s="3" customFormat="1" ht="15">
      <c r="A24" s="27" t="s">
        <v>6</v>
      </c>
      <c r="B24" s="27" t="s">
        <v>7</v>
      </c>
      <c r="C24" s="27" t="s">
        <v>137</v>
      </c>
      <c r="D24" s="27" t="s">
        <v>131</v>
      </c>
      <c r="E24" s="27" t="s">
        <v>8</v>
      </c>
    </row>
    <row r="25" spans="1:5" s="3" customFormat="1" ht="15">
      <c r="A25" s="14"/>
      <c r="B25" s="30">
        <v>1</v>
      </c>
      <c r="C25" s="30">
        <v>2</v>
      </c>
      <c r="D25" s="30">
        <v>3</v>
      </c>
      <c r="E25" s="30" t="s">
        <v>155</v>
      </c>
    </row>
    <row r="26" spans="1:5" s="3" customFormat="1" ht="30">
      <c r="A26" s="14">
        <v>65</v>
      </c>
      <c r="B26" s="14" t="s">
        <v>11</v>
      </c>
      <c r="C26" s="15">
        <v>57000</v>
      </c>
      <c r="D26" s="15">
        <v>56622.2</v>
      </c>
      <c r="E26" s="16">
        <f>D26/C26</f>
        <v>0.9933719298245614</v>
      </c>
    </row>
    <row r="27" spans="1:5" s="3" customFormat="1" ht="15">
      <c r="A27" s="14">
        <v>6526</v>
      </c>
      <c r="B27" s="14" t="s">
        <v>164</v>
      </c>
      <c r="C27" s="15">
        <v>57000</v>
      </c>
      <c r="D27" s="15">
        <v>56622.2</v>
      </c>
      <c r="E27" s="16">
        <f>D27/C27</f>
        <v>0.9933719298245614</v>
      </c>
    </row>
    <row r="28" spans="1:5" s="3" customFormat="1" ht="15">
      <c r="A28" s="13" t="s">
        <v>157</v>
      </c>
      <c r="B28" s="13" t="s">
        <v>165</v>
      </c>
      <c r="C28" s="97">
        <f>SUM(C27)</f>
        <v>57000</v>
      </c>
      <c r="D28" s="97">
        <f>SUM(D27)</f>
        <v>56622.2</v>
      </c>
      <c r="E28" s="98">
        <f>D28/C28</f>
        <v>0.9933719298245614</v>
      </c>
    </row>
    <row r="29" spans="1:5" s="3" customFormat="1" ht="15">
      <c r="A29" s="32" t="s">
        <v>101</v>
      </c>
      <c r="B29" s="33"/>
      <c r="C29" s="33"/>
      <c r="D29" s="33"/>
      <c r="E29" s="34"/>
    </row>
    <row r="30" spans="1:5" s="3" customFormat="1" ht="15">
      <c r="A30" s="38" t="s">
        <v>86</v>
      </c>
      <c r="B30" s="44"/>
      <c r="C30" s="44"/>
      <c r="D30" s="44"/>
      <c r="E30" s="45"/>
    </row>
    <row r="31" spans="1:5" s="3" customFormat="1" ht="15">
      <c r="A31" s="27" t="s">
        <v>6</v>
      </c>
      <c r="B31" s="27" t="s">
        <v>7</v>
      </c>
      <c r="C31" s="27" t="s">
        <v>137</v>
      </c>
      <c r="D31" s="27" t="s">
        <v>131</v>
      </c>
      <c r="E31" s="27" t="s">
        <v>8</v>
      </c>
    </row>
    <row r="32" spans="1:5" s="3" customFormat="1" ht="15">
      <c r="A32" s="14"/>
      <c r="B32" s="30">
        <v>1</v>
      </c>
      <c r="C32" s="30">
        <v>2</v>
      </c>
      <c r="D32" s="30">
        <v>3</v>
      </c>
      <c r="E32" s="30" t="s">
        <v>155</v>
      </c>
    </row>
    <row r="33" spans="1:5" s="3" customFormat="1" ht="30">
      <c r="A33" s="14">
        <v>63</v>
      </c>
      <c r="B33" s="14" t="s">
        <v>9</v>
      </c>
      <c r="C33" s="15">
        <v>500000</v>
      </c>
      <c r="D33" s="15">
        <v>484902.5</v>
      </c>
      <c r="E33" s="16">
        <f>D33/C33</f>
        <v>0.969805</v>
      </c>
    </row>
    <row r="34" spans="1:5" s="3" customFormat="1" ht="30">
      <c r="A34" s="14">
        <v>6362</v>
      </c>
      <c r="B34" s="14" t="s">
        <v>110</v>
      </c>
      <c r="C34" s="15">
        <v>500000</v>
      </c>
      <c r="D34" s="15">
        <v>484902.5</v>
      </c>
      <c r="E34" s="16">
        <f>D34/C34</f>
        <v>0.969805</v>
      </c>
    </row>
    <row r="35" spans="1:5" s="3" customFormat="1" ht="15">
      <c r="A35" s="13" t="s">
        <v>157</v>
      </c>
      <c r="B35" s="13" t="s">
        <v>159</v>
      </c>
      <c r="C35" s="97">
        <f>SUM(C34)</f>
        <v>500000</v>
      </c>
      <c r="D35" s="97">
        <f>SUM(D34)</f>
        <v>484902.5</v>
      </c>
      <c r="E35" s="98">
        <f>D35/C35</f>
        <v>0.969805</v>
      </c>
    </row>
    <row r="36" spans="1:5" s="3" customFormat="1" ht="15">
      <c r="A36" s="32" t="s">
        <v>103</v>
      </c>
      <c r="B36" s="33"/>
      <c r="C36" s="33"/>
      <c r="D36" s="33"/>
      <c r="E36" s="34"/>
    </row>
    <row r="37" spans="1:5" s="3" customFormat="1" ht="15">
      <c r="A37" s="38" t="s">
        <v>85</v>
      </c>
      <c r="B37" s="44"/>
      <c r="C37" s="44"/>
      <c r="D37" s="44"/>
      <c r="E37" s="45"/>
    </row>
    <row r="38" spans="1:5" s="3" customFormat="1" ht="15">
      <c r="A38" s="27" t="s">
        <v>6</v>
      </c>
      <c r="B38" s="27" t="s">
        <v>7</v>
      </c>
      <c r="C38" s="27" t="s">
        <v>137</v>
      </c>
      <c r="D38" s="27" t="s">
        <v>131</v>
      </c>
      <c r="E38" s="27" t="s">
        <v>8</v>
      </c>
    </row>
    <row r="39" spans="1:5" s="3" customFormat="1" ht="15">
      <c r="A39" s="14"/>
      <c r="B39" s="30">
        <v>1</v>
      </c>
      <c r="C39" s="30">
        <v>2</v>
      </c>
      <c r="D39" s="30">
        <v>3</v>
      </c>
      <c r="E39" s="30" t="s">
        <v>155</v>
      </c>
    </row>
    <row r="40" spans="1:5" s="3" customFormat="1" ht="30">
      <c r="A40" s="14">
        <v>67</v>
      </c>
      <c r="B40" s="14" t="s">
        <v>15</v>
      </c>
      <c r="C40" s="15">
        <v>54000</v>
      </c>
      <c r="D40" s="15">
        <v>51778.1</v>
      </c>
      <c r="E40" s="16">
        <f>D40/C40</f>
        <v>0.9588537037037037</v>
      </c>
    </row>
    <row r="41" spans="1:5" s="3" customFormat="1" ht="30">
      <c r="A41" s="14">
        <v>6711</v>
      </c>
      <c r="B41" s="14" t="s">
        <v>16</v>
      </c>
      <c r="C41" s="15">
        <v>54000</v>
      </c>
      <c r="D41" s="15">
        <v>51778.1</v>
      </c>
      <c r="E41" s="16">
        <f>D41/C41</f>
        <v>0.9588537037037037</v>
      </c>
    </row>
    <row r="42" spans="1:5" s="3" customFormat="1" ht="15">
      <c r="A42" s="13" t="s">
        <v>157</v>
      </c>
      <c r="B42" s="13" t="s">
        <v>158</v>
      </c>
      <c r="C42" s="97">
        <f>SUM(C41)</f>
        <v>54000</v>
      </c>
      <c r="D42" s="97">
        <f>SUM(D41)</f>
        <v>51778.1</v>
      </c>
      <c r="E42" s="98">
        <f>D42/C42</f>
        <v>0.9588537037037037</v>
      </c>
    </row>
    <row r="43" spans="1:5" s="3" customFormat="1" ht="15">
      <c r="A43" s="38" t="s">
        <v>86</v>
      </c>
      <c r="B43" s="44"/>
      <c r="C43" s="44"/>
      <c r="D43" s="44"/>
      <c r="E43" s="45"/>
    </row>
    <row r="44" spans="1:5" s="3" customFormat="1" ht="15">
      <c r="A44" s="27" t="s">
        <v>6</v>
      </c>
      <c r="B44" s="27" t="s">
        <v>7</v>
      </c>
      <c r="C44" s="27" t="s">
        <v>137</v>
      </c>
      <c r="D44" s="27" t="s">
        <v>131</v>
      </c>
      <c r="E44" s="27" t="s">
        <v>8</v>
      </c>
    </row>
    <row r="45" spans="1:5" s="3" customFormat="1" ht="15">
      <c r="A45" s="14"/>
      <c r="B45" s="30">
        <v>1</v>
      </c>
      <c r="C45" s="30">
        <v>2</v>
      </c>
      <c r="D45" s="30">
        <v>3</v>
      </c>
      <c r="E45" s="30" t="s">
        <v>155</v>
      </c>
    </row>
    <row r="46" spans="1:5" s="3" customFormat="1" ht="30">
      <c r="A46" s="14">
        <v>63</v>
      </c>
      <c r="B46" s="14" t="s">
        <v>9</v>
      </c>
      <c r="C46" s="15">
        <v>146000</v>
      </c>
      <c r="D46" s="15">
        <v>141376.32</v>
      </c>
      <c r="E46" s="16">
        <f>D46/C46</f>
        <v>0.9683309589041096</v>
      </c>
    </row>
    <row r="47" spans="1:5" s="3" customFormat="1" ht="30">
      <c r="A47" s="14">
        <v>6361</v>
      </c>
      <c r="B47" s="14" t="s">
        <v>10</v>
      </c>
      <c r="C47" s="15">
        <v>146000</v>
      </c>
      <c r="D47" s="15">
        <v>141376.32</v>
      </c>
      <c r="E47" s="16">
        <f>D47/C47</f>
        <v>0.9683309589041096</v>
      </c>
    </row>
    <row r="48" spans="1:5" s="3" customFormat="1" ht="15">
      <c r="A48" s="13" t="s">
        <v>157</v>
      </c>
      <c r="B48" s="13" t="s">
        <v>159</v>
      </c>
      <c r="C48" s="97">
        <f>SUM(C47)</f>
        <v>146000</v>
      </c>
      <c r="D48" s="97">
        <f>SUM(D47)</f>
        <v>141376.32</v>
      </c>
      <c r="E48" s="98">
        <f>D48/C48</f>
        <v>0.9683309589041096</v>
      </c>
    </row>
    <row r="49" spans="1:5" s="3" customFormat="1" ht="15">
      <c r="A49" s="99" t="s">
        <v>90</v>
      </c>
      <c r="B49" s="100"/>
      <c r="C49" s="100"/>
      <c r="D49" s="100"/>
      <c r="E49" s="101"/>
    </row>
    <row r="50" spans="1:5" s="3" customFormat="1" ht="15">
      <c r="A50" s="27" t="s">
        <v>6</v>
      </c>
      <c r="B50" s="27" t="s">
        <v>7</v>
      </c>
      <c r="C50" s="27" t="s">
        <v>137</v>
      </c>
      <c r="D50" s="27" t="s">
        <v>131</v>
      </c>
      <c r="E50" s="27" t="s">
        <v>8</v>
      </c>
    </row>
    <row r="51" spans="1:5" s="3" customFormat="1" ht="15">
      <c r="A51" s="14"/>
      <c r="B51" s="30">
        <v>1</v>
      </c>
      <c r="C51" s="30">
        <v>2</v>
      </c>
      <c r="D51" s="30">
        <v>3</v>
      </c>
      <c r="E51" s="30" t="s">
        <v>155</v>
      </c>
    </row>
    <row r="52" spans="1:5" s="3" customFormat="1" ht="30">
      <c r="A52" s="14">
        <v>65</v>
      </c>
      <c r="B52" s="14" t="s">
        <v>11</v>
      </c>
      <c r="C52" s="15">
        <v>27000</v>
      </c>
      <c r="D52" s="15">
        <v>26125</v>
      </c>
      <c r="E52" s="16">
        <f>D52/C52</f>
        <v>0.9675925925925926</v>
      </c>
    </row>
    <row r="53" spans="1:5" s="3" customFormat="1" ht="15">
      <c r="A53" s="14">
        <v>65264</v>
      </c>
      <c r="B53" s="14" t="s">
        <v>12</v>
      </c>
      <c r="C53" s="15">
        <v>27000</v>
      </c>
      <c r="D53" s="15">
        <v>26125</v>
      </c>
      <c r="E53" s="16">
        <f>D53/C53</f>
        <v>0.9675925925925926</v>
      </c>
    </row>
    <row r="54" spans="1:5" s="3" customFormat="1" ht="15">
      <c r="A54" s="13" t="s">
        <v>157</v>
      </c>
      <c r="B54" s="13" t="s">
        <v>160</v>
      </c>
      <c r="C54" s="97">
        <f>SUM(C53)</f>
        <v>27000</v>
      </c>
      <c r="D54" s="97">
        <f>SUM(D53)</f>
        <v>26125</v>
      </c>
      <c r="E54" s="98">
        <f>D54/C54</f>
        <v>0.9675925925925926</v>
      </c>
    </row>
    <row r="55" spans="1:5" s="3" customFormat="1" ht="15">
      <c r="A55" s="99" t="s">
        <v>91</v>
      </c>
      <c r="B55" s="100"/>
      <c r="C55" s="100"/>
      <c r="D55" s="100"/>
      <c r="E55" s="101"/>
    </row>
    <row r="56" spans="1:5" s="3" customFormat="1" ht="15">
      <c r="A56" s="27" t="s">
        <v>6</v>
      </c>
      <c r="B56" s="27" t="s">
        <v>7</v>
      </c>
      <c r="C56" s="27" t="s">
        <v>137</v>
      </c>
      <c r="D56" s="27" t="s">
        <v>131</v>
      </c>
      <c r="E56" s="27" t="s">
        <v>8</v>
      </c>
    </row>
    <row r="57" spans="1:5" s="3" customFormat="1" ht="15">
      <c r="A57" s="14"/>
      <c r="B57" s="30">
        <v>1</v>
      </c>
      <c r="C57" s="30">
        <v>2</v>
      </c>
      <c r="D57" s="30">
        <v>3</v>
      </c>
      <c r="E57" s="30" t="s">
        <v>155</v>
      </c>
    </row>
    <row r="58" spans="1:5" s="3" customFormat="1" ht="45">
      <c r="A58" s="14">
        <v>66</v>
      </c>
      <c r="B58" s="14" t="s">
        <v>89</v>
      </c>
      <c r="C58" s="15">
        <v>111000</v>
      </c>
      <c r="D58" s="15">
        <v>90026.27</v>
      </c>
      <c r="E58" s="16">
        <f aca="true" t="shared" si="0" ref="E58:E63">D58/C58</f>
        <v>0.8110474774774775</v>
      </c>
    </row>
    <row r="59" spans="1:5" s="3" customFormat="1" ht="15">
      <c r="A59" s="14">
        <v>6614</v>
      </c>
      <c r="B59" s="14" t="s">
        <v>143</v>
      </c>
      <c r="C59" s="15">
        <v>18000</v>
      </c>
      <c r="D59" s="15">
        <v>18051</v>
      </c>
      <c r="E59" s="16">
        <f t="shared" si="0"/>
        <v>1.0028333333333332</v>
      </c>
    </row>
    <row r="60" spans="1:5" s="3" customFormat="1" ht="15">
      <c r="A60" s="14">
        <v>6615</v>
      </c>
      <c r="B60" s="14" t="s">
        <v>14</v>
      </c>
      <c r="C60" s="15">
        <v>93000</v>
      </c>
      <c r="D60" s="15">
        <v>71975.27</v>
      </c>
      <c r="E60" s="16">
        <f t="shared" si="0"/>
        <v>0.7739276344086022</v>
      </c>
    </row>
    <row r="61" spans="1:5" s="3" customFormat="1" ht="15">
      <c r="A61" s="14">
        <v>68</v>
      </c>
      <c r="B61" s="14" t="s">
        <v>92</v>
      </c>
      <c r="C61" s="15">
        <v>6000</v>
      </c>
      <c r="D61" s="15">
        <v>6000</v>
      </c>
      <c r="E61" s="16">
        <f t="shared" si="0"/>
        <v>1</v>
      </c>
    </row>
    <row r="62" spans="1:5" s="3" customFormat="1" ht="15">
      <c r="A62" s="14">
        <v>683</v>
      </c>
      <c r="B62" s="14" t="s">
        <v>19</v>
      </c>
      <c r="C62" s="15">
        <v>6000</v>
      </c>
      <c r="D62" s="15">
        <v>6000</v>
      </c>
      <c r="E62" s="16">
        <f t="shared" si="0"/>
        <v>1</v>
      </c>
    </row>
    <row r="63" spans="1:5" s="3" customFormat="1" ht="15">
      <c r="A63" s="13" t="s">
        <v>157</v>
      </c>
      <c r="B63" s="13" t="s">
        <v>161</v>
      </c>
      <c r="C63" s="97">
        <f>C58+C61</f>
        <v>117000</v>
      </c>
      <c r="D63" s="97">
        <f>D58+D61</f>
        <v>96026.27</v>
      </c>
      <c r="E63" s="98">
        <f t="shared" si="0"/>
        <v>0.8207373504273504</v>
      </c>
    </row>
    <row r="64" spans="1:5" s="3" customFormat="1" ht="15">
      <c r="A64" s="32" t="s">
        <v>105</v>
      </c>
      <c r="B64" s="33"/>
      <c r="C64" s="33"/>
      <c r="D64" s="33"/>
      <c r="E64" s="34"/>
    </row>
    <row r="65" spans="1:5" s="3" customFormat="1" ht="15">
      <c r="A65" s="41" t="s">
        <v>85</v>
      </c>
      <c r="B65" s="42"/>
      <c r="C65" s="42"/>
      <c r="D65" s="42"/>
      <c r="E65" s="43"/>
    </row>
    <row r="66" spans="1:5" s="3" customFormat="1" ht="15">
      <c r="A66" s="27" t="s">
        <v>6</v>
      </c>
      <c r="B66" s="27" t="s">
        <v>7</v>
      </c>
      <c r="C66" s="27" t="s">
        <v>134</v>
      </c>
      <c r="D66" s="27" t="s">
        <v>131</v>
      </c>
      <c r="E66" s="27" t="s">
        <v>8</v>
      </c>
    </row>
    <row r="67" spans="1:5" s="3" customFormat="1" ht="15">
      <c r="A67" s="14"/>
      <c r="B67" s="30">
        <v>1</v>
      </c>
      <c r="C67" s="30">
        <v>2</v>
      </c>
      <c r="D67" s="30">
        <v>3</v>
      </c>
      <c r="E67" s="30" t="s">
        <v>155</v>
      </c>
    </row>
    <row r="68" spans="1:5" s="3" customFormat="1" ht="30">
      <c r="A68" s="14">
        <v>67</v>
      </c>
      <c r="B68" s="14" t="s">
        <v>15</v>
      </c>
      <c r="C68" s="15">
        <v>4000</v>
      </c>
      <c r="D68" s="15">
        <v>2316.62</v>
      </c>
      <c r="E68" s="16">
        <f>D68/C68</f>
        <v>0.579155</v>
      </c>
    </row>
    <row r="69" spans="1:5" s="3" customFormat="1" ht="30">
      <c r="A69" s="14">
        <v>6711</v>
      </c>
      <c r="B69" s="14" t="s">
        <v>16</v>
      </c>
      <c r="C69" s="15">
        <v>4000</v>
      </c>
      <c r="D69" s="15">
        <v>2316.62</v>
      </c>
      <c r="E69" s="16">
        <f>D69/C69</f>
        <v>0.579155</v>
      </c>
    </row>
    <row r="70" spans="1:5" s="3" customFormat="1" ht="15">
      <c r="A70" s="13" t="s">
        <v>157</v>
      </c>
      <c r="B70" s="13" t="s">
        <v>158</v>
      </c>
      <c r="C70" s="97">
        <f>SUM(C69)</f>
        <v>4000</v>
      </c>
      <c r="D70" s="97">
        <f>SUM(D69)</f>
        <v>2316.62</v>
      </c>
      <c r="E70" s="98">
        <f>D70/C70</f>
        <v>0.579155</v>
      </c>
    </row>
    <row r="71" spans="1:5" s="3" customFormat="1" ht="15">
      <c r="A71" s="41" t="s">
        <v>87</v>
      </c>
      <c r="B71" s="42"/>
      <c r="C71" s="42"/>
      <c r="D71" s="42"/>
      <c r="E71" s="43"/>
    </row>
    <row r="72" spans="1:5" s="3" customFormat="1" ht="15">
      <c r="A72" s="27" t="s">
        <v>6</v>
      </c>
      <c r="B72" s="27" t="s">
        <v>7</v>
      </c>
      <c r="C72" s="27" t="s">
        <v>137</v>
      </c>
      <c r="D72" s="27" t="s">
        <v>131</v>
      </c>
      <c r="E72" s="27" t="s">
        <v>8</v>
      </c>
    </row>
    <row r="73" spans="1:5" s="3" customFormat="1" ht="15">
      <c r="A73" s="14"/>
      <c r="B73" s="30">
        <v>1</v>
      </c>
      <c r="C73" s="30">
        <v>2</v>
      </c>
      <c r="D73" s="30">
        <v>3</v>
      </c>
      <c r="E73" s="30" t="s">
        <v>155</v>
      </c>
    </row>
    <row r="74" spans="1:5" s="3" customFormat="1" ht="30">
      <c r="A74" s="14">
        <v>63</v>
      </c>
      <c r="B74" s="14" t="s">
        <v>9</v>
      </c>
      <c r="C74" s="15">
        <v>16000</v>
      </c>
      <c r="D74" s="15">
        <v>15000</v>
      </c>
      <c r="E74" s="16">
        <f>D74/C74</f>
        <v>0.9375</v>
      </c>
    </row>
    <row r="75" spans="1:5" s="3" customFormat="1" ht="30">
      <c r="A75" s="14">
        <v>6361</v>
      </c>
      <c r="B75" s="14" t="s">
        <v>10</v>
      </c>
      <c r="C75" s="15">
        <v>16000</v>
      </c>
      <c r="D75" s="15">
        <v>15000</v>
      </c>
      <c r="E75" s="16">
        <f>D75/C75</f>
        <v>0.9375</v>
      </c>
    </row>
    <row r="76" spans="1:5" s="3" customFormat="1" ht="15">
      <c r="A76" s="13" t="s">
        <v>157</v>
      </c>
      <c r="B76" s="13" t="s">
        <v>162</v>
      </c>
      <c r="C76" s="97">
        <f>SUM(C75)</f>
        <v>16000</v>
      </c>
      <c r="D76" s="97">
        <f>SUM(D75)</f>
        <v>15000</v>
      </c>
      <c r="E76" s="98">
        <f>D76/C76</f>
        <v>0.9375</v>
      </c>
    </row>
    <row r="77" spans="1:5" s="3" customFormat="1" ht="15">
      <c r="A77" s="99" t="s">
        <v>88</v>
      </c>
      <c r="B77" s="100"/>
      <c r="C77" s="100"/>
      <c r="D77" s="100"/>
      <c r="E77" s="101"/>
    </row>
    <row r="78" spans="1:5" s="3" customFormat="1" ht="15">
      <c r="A78" s="27" t="s">
        <v>6</v>
      </c>
      <c r="B78" s="27" t="s">
        <v>7</v>
      </c>
      <c r="C78" s="27" t="s">
        <v>137</v>
      </c>
      <c r="D78" s="27" t="s">
        <v>131</v>
      </c>
      <c r="E78" s="27" t="s">
        <v>8</v>
      </c>
    </row>
    <row r="79" spans="1:5" s="3" customFormat="1" ht="15">
      <c r="A79" s="14"/>
      <c r="B79" s="30">
        <v>1</v>
      </c>
      <c r="C79" s="30">
        <v>2</v>
      </c>
      <c r="D79" s="30">
        <v>3</v>
      </c>
      <c r="E79" s="30" t="s">
        <v>155</v>
      </c>
    </row>
    <row r="80" spans="1:5" s="3" customFormat="1" ht="30">
      <c r="A80" s="14">
        <v>63</v>
      </c>
      <c r="B80" s="14" t="s">
        <v>9</v>
      </c>
      <c r="C80" s="15">
        <v>101000</v>
      </c>
      <c r="D80" s="15">
        <v>100000</v>
      </c>
      <c r="E80" s="16">
        <f>D80/C80</f>
        <v>0.9900990099009901</v>
      </c>
    </row>
    <row r="81" spans="1:5" s="3" customFormat="1" ht="30">
      <c r="A81" s="14">
        <v>6361</v>
      </c>
      <c r="B81" s="14" t="s">
        <v>10</v>
      </c>
      <c r="C81" s="15">
        <v>101000</v>
      </c>
      <c r="D81" s="15">
        <v>100000</v>
      </c>
      <c r="E81" s="16">
        <f>D81/C81</f>
        <v>0.9900990099009901</v>
      </c>
    </row>
    <row r="82" spans="1:5" s="3" customFormat="1" ht="15">
      <c r="A82" s="13" t="s">
        <v>157</v>
      </c>
      <c r="B82" s="13" t="s">
        <v>163</v>
      </c>
      <c r="C82" s="97">
        <f>SUM(C81)</f>
        <v>101000</v>
      </c>
      <c r="D82" s="97">
        <f>SUM(D81)</f>
        <v>100000</v>
      </c>
      <c r="E82" s="98">
        <f>D82/C82</f>
        <v>0.9900990099009901</v>
      </c>
    </row>
    <row r="83" spans="1:5" ht="15">
      <c r="A83" s="41" t="s">
        <v>91</v>
      </c>
      <c r="B83" s="42"/>
      <c r="C83" s="42"/>
      <c r="D83" s="42"/>
      <c r="E83" s="43"/>
    </row>
    <row r="84" spans="1:5" ht="15">
      <c r="A84" s="27" t="s">
        <v>109</v>
      </c>
      <c r="B84" s="27" t="s">
        <v>7</v>
      </c>
      <c r="C84" s="27" t="s">
        <v>137</v>
      </c>
      <c r="D84" s="27" t="s">
        <v>131</v>
      </c>
      <c r="E84" s="27" t="s">
        <v>8</v>
      </c>
    </row>
    <row r="85" spans="1:5" ht="15">
      <c r="A85" s="14"/>
      <c r="B85" s="30">
        <v>1</v>
      </c>
      <c r="C85" s="30">
        <v>2</v>
      </c>
      <c r="D85" s="30">
        <v>3</v>
      </c>
      <c r="E85" s="30" t="s">
        <v>155</v>
      </c>
    </row>
    <row r="86" spans="1:5" ht="45">
      <c r="A86" s="14">
        <v>66</v>
      </c>
      <c r="B86" s="14" t="s">
        <v>89</v>
      </c>
      <c r="C86" s="15">
        <v>47000</v>
      </c>
      <c r="D86" s="15">
        <v>40304.14</v>
      </c>
      <c r="E86" s="16">
        <f>D86/C86</f>
        <v>0.8575348936170213</v>
      </c>
    </row>
    <row r="87" spans="1:5" ht="15">
      <c r="A87" s="14">
        <v>6615</v>
      </c>
      <c r="B87" s="14" t="s">
        <v>14</v>
      </c>
      <c r="C87" s="15">
        <v>47000</v>
      </c>
      <c r="D87" s="15">
        <v>40304.14</v>
      </c>
      <c r="E87" s="16">
        <f>D87/C87</f>
        <v>0.8575348936170213</v>
      </c>
    </row>
    <row r="88" spans="1:5" ht="15">
      <c r="A88" s="13" t="s">
        <v>157</v>
      </c>
      <c r="B88" s="13" t="s">
        <v>161</v>
      </c>
      <c r="C88" s="97">
        <f>SUM(C87)</f>
        <v>47000</v>
      </c>
      <c r="D88" s="97">
        <f>SUM(D87)</f>
        <v>40304.14</v>
      </c>
      <c r="E88" s="98">
        <f>D88/C88</f>
        <v>0.8575348936170213</v>
      </c>
    </row>
    <row r="89" spans="1:5" ht="15">
      <c r="A89" s="41" t="s">
        <v>107</v>
      </c>
      <c r="B89" s="42"/>
      <c r="C89" s="42"/>
      <c r="D89" s="42"/>
      <c r="E89" s="46"/>
    </row>
    <row r="90" spans="1:5" ht="15">
      <c r="A90" s="41" t="s">
        <v>85</v>
      </c>
      <c r="B90" s="42"/>
      <c r="C90" s="42"/>
      <c r="D90" s="42"/>
      <c r="E90" s="43"/>
    </row>
    <row r="91" spans="1:5" ht="15">
      <c r="A91" s="27" t="s">
        <v>6</v>
      </c>
      <c r="B91" s="27" t="s">
        <v>7</v>
      </c>
      <c r="C91" s="27" t="s">
        <v>137</v>
      </c>
      <c r="D91" s="27" t="s">
        <v>131</v>
      </c>
      <c r="E91" s="27" t="s">
        <v>8</v>
      </c>
    </row>
    <row r="92" spans="1:5" ht="15">
      <c r="A92" s="14"/>
      <c r="B92" s="30">
        <v>1</v>
      </c>
      <c r="C92" s="30">
        <v>2</v>
      </c>
      <c r="D92" s="30">
        <v>3</v>
      </c>
      <c r="E92" s="30" t="s">
        <v>155</v>
      </c>
    </row>
    <row r="93" spans="1:5" ht="30">
      <c r="A93" s="14">
        <v>67</v>
      </c>
      <c r="B93" s="14" t="s">
        <v>15</v>
      </c>
      <c r="C93" s="15">
        <v>80000</v>
      </c>
      <c r="D93" s="15">
        <v>37685.2</v>
      </c>
      <c r="E93" s="16">
        <f>D93/C93</f>
        <v>0.47106499999999996</v>
      </c>
    </row>
    <row r="94" spans="1:5" ht="30">
      <c r="A94" s="14">
        <v>6711</v>
      </c>
      <c r="B94" s="14" t="s">
        <v>16</v>
      </c>
      <c r="C94" s="15">
        <v>80000</v>
      </c>
      <c r="D94" s="15">
        <v>37685.2</v>
      </c>
      <c r="E94" s="16">
        <f>D94/C94</f>
        <v>0.47106499999999996</v>
      </c>
    </row>
    <row r="95" spans="1:5" ht="15">
      <c r="A95" s="13" t="s">
        <v>157</v>
      </c>
      <c r="B95" s="13" t="s">
        <v>158</v>
      </c>
      <c r="C95" s="97">
        <f>SUM(C94)</f>
        <v>80000</v>
      </c>
      <c r="D95" s="97">
        <f>SUM(D94)</f>
        <v>37685.2</v>
      </c>
      <c r="E95" s="98">
        <f>D95/C95</f>
        <v>0.47106499999999996</v>
      </c>
    </row>
    <row r="96" spans="1:5" ht="15">
      <c r="A96" s="38" t="s">
        <v>86</v>
      </c>
      <c r="B96" s="44"/>
      <c r="C96" s="44"/>
      <c r="D96" s="44"/>
      <c r="E96" s="45"/>
    </row>
    <row r="97" spans="1:5" ht="15">
      <c r="A97" s="27" t="s">
        <v>109</v>
      </c>
      <c r="B97" s="27" t="s">
        <v>7</v>
      </c>
      <c r="C97" s="27" t="s">
        <v>137</v>
      </c>
      <c r="D97" s="27" t="s">
        <v>131</v>
      </c>
      <c r="E97" s="27" t="s">
        <v>8</v>
      </c>
    </row>
    <row r="98" spans="1:5" ht="15">
      <c r="A98" s="14"/>
      <c r="B98" s="30">
        <v>1</v>
      </c>
      <c r="C98" s="30">
        <v>2</v>
      </c>
      <c r="D98" s="30">
        <v>3</v>
      </c>
      <c r="E98" s="30" t="s">
        <v>155</v>
      </c>
    </row>
    <row r="99" spans="1:5" s="3" customFormat="1" ht="30">
      <c r="A99" s="14">
        <v>63</v>
      </c>
      <c r="B99" s="14" t="s">
        <v>9</v>
      </c>
      <c r="C99" s="15">
        <v>34000</v>
      </c>
      <c r="D99" s="15">
        <v>34000</v>
      </c>
      <c r="E99" s="16">
        <f>D99/C99</f>
        <v>1</v>
      </c>
    </row>
    <row r="100" spans="1:5" s="3" customFormat="1" ht="30">
      <c r="A100" s="14">
        <v>6361</v>
      </c>
      <c r="B100" s="14" t="s">
        <v>10</v>
      </c>
      <c r="C100" s="15">
        <v>34000</v>
      </c>
      <c r="D100" s="15">
        <v>34000</v>
      </c>
      <c r="E100" s="16">
        <f>D100/C100</f>
        <v>1</v>
      </c>
    </row>
    <row r="101" spans="1:5" s="3" customFormat="1" ht="15">
      <c r="A101" s="13" t="s">
        <v>157</v>
      </c>
      <c r="B101" s="13" t="s">
        <v>159</v>
      </c>
      <c r="C101" s="97">
        <f>SUM(C100)</f>
        <v>34000</v>
      </c>
      <c r="D101" s="97">
        <f>SUM(D100)</f>
        <v>34000</v>
      </c>
      <c r="E101" s="98">
        <f>D101/C101</f>
        <v>1</v>
      </c>
    </row>
    <row r="102" spans="1:5" ht="15">
      <c r="A102" s="99" t="s">
        <v>88</v>
      </c>
      <c r="B102" s="100"/>
      <c r="C102" s="100"/>
      <c r="D102" s="100"/>
      <c r="E102" s="101"/>
    </row>
    <row r="103" spans="1:5" ht="15">
      <c r="A103" s="27" t="s">
        <v>6</v>
      </c>
      <c r="B103" s="27" t="s">
        <v>7</v>
      </c>
      <c r="C103" s="27" t="s">
        <v>137</v>
      </c>
      <c r="D103" s="27" t="s">
        <v>131</v>
      </c>
      <c r="E103" s="27" t="s">
        <v>8</v>
      </c>
    </row>
    <row r="104" spans="1:5" ht="15">
      <c r="A104" s="14"/>
      <c r="B104" s="30">
        <v>1</v>
      </c>
      <c r="C104" s="30">
        <v>2</v>
      </c>
      <c r="D104" s="30">
        <v>3</v>
      </c>
      <c r="E104" s="30" t="s">
        <v>155</v>
      </c>
    </row>
    <row r="105" spans="1:5" ht="30">
      <c r="A105" s="14">
        <v>63</v>
      </c>
      <c r="B105" s="14" t="s">
        <v>9</v>
      </c>
      <c r="C105" s="15">
        <v>10000</v>
      </c>
      <c r="D105" s="15">
        <v>10000</v>
      </c>
      <c r="E105" s="16">
        <f>D105/C105</f>
        <v>1</v>
      </c>
    </row>
    <row r="106" spans="1:5" ht="30">
      <c r="A106" s="14">
        <v>6361</v>
      </c>
      <c r="B106" s="14" t="s">
        <v>10</v>
      </c>
      <c r="C106" s="15">
        <v>10000</v>
      </c>
      <c r="D106" s="15">
        <v>10000</v>
      </c>
      <c r="E106" s="16">
        <f>D106/C106</f>
        <v>1</v>
      </c>
    </row>
    <row r="107" spans="1:5" ht="15">
      <c r="A107" s="13" t="s">
        <v>157</v>
      </c>
      <c r="B107" s="13" t="s">
        <v>163</v>
      </c>
      <c r="C107" s="97">
        <f>SUM(C106)</f>
        <v>10000</v>
      </c>
      <c r="D107" s="97">
        <f>SUM(D106)</f>
        <v>10000</v>
      </c>
      <c r="E107" s="98">
        <f>D107/C107</f>
        <v>1</v>
      </c>
    </row>
  </sheetData>
  <sheetProtection/>
  <mergeCells count="8">
    <mergeCell ref="A102:E102"/>
    <mergeCell ref="A55:E55"/>
    <mergeCell ref="A77:E77"/>
    <mergeCell ref="A1:E1"/>
    <mergeCell ref="A2:E2"/>
    <mergeCell ref="A3:E3"/>
    <mergeCell ref="A4:E4"/>
    <mergeCell ref="A49:E49"/>
  </mergeCells>
  <printOptions/>
  <pageMargins left="0.7" right="0.7" top="0.75" bottom="0.75" header="0.3" footer="0.3"/>
  <pageSetup fitToHeight="0" fitToWidth="1" horizontalDpi="600" verticalDpi="600" orientation="landscape" paperSize="9" r:id="rId1"/>
  <rowBreaks count="2" manualBreakCount="2">
    <brk id="61" max="255" man="1"/>
    <brk id="79" max="255" man="1"/>
  </rowBreaks>
  <ignoredErrors>
    <ignoredError sqref="C22:D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8"/>
  <sheetViews>
    <sheetView showGridLines="0" workbookViewId="0" topLeftCell="A1">
      <selection activeCell="A1" sqref="A1:E1"/>
    </sheetView>
  </sheetViews>
  <sheetFormatPr defaultColWidth="9.140625" defaultRowHeight="15"/>
  <cols>
    <col min="1" max="1" width="19.140625" style="0" customWidth="1"/>
    <col min="2" max="2" width="55.28125" style="0" customWidth="1"/>
    <col min="3" max="3" width="16.140625" style="0" bestFit="1" customWidth="1"/>
    <col min="4" max="4" width="25.00390625" style="0" bestFit="1" customWidth="1"/>
    <col min="5" max="5" width="10.57421875" style="0" bestFit="1" customWidth="1"/>
  </cols>
  <sheetData>
    <row r="1" spans="1:5" ht="15">
      <c r="A1" s="73" t="s">
        <v>136</v>
      </c>
      <c r="B1" s="73"/>
      <c r="C1" s="73"/>
      <c r="D1" s="73"/>
      <c r="E1" s="73"/>
    </row>
    <row r="2" spans="1:5" ht="15">
      <c r="A2" s="76" t="s">
        <v>93</v>
      </c>
      <c r="B2" s="77"/>
      <c r="C2" s="77"/>
      <c r="D2" s="77"/>
      <c r="E2" s="78"/>
    </row>
    <row r="3" spans="1:5" ht="15">
      <c r="A3" s="79" t="s">
        <v>94</v>
      </c>
      <c r="B3" s="80"/>
      <c r="C3" s="80"/>
      <c r="D3" s="80"/>
      <c r="E3" s="81"/>
    </row>
    <row r="4" spans="1:5" ht="15">
      <c r="A4" s="82" t="s">
        <v>85</v>
      </c>
      <c r="B4" s="83"/>
      <c r="C4" s="83"/>
      <c r="D4" s="83"/>
      <c r="E4" s="84"/>
    </row>
    <row r="5" spans="1:5" s="3" customFormat="1" ht="30">
      <c r="A5" s="27" t="s">
        <v>109</v>
      </c>
      <c r="B5" s="27" t="s">
        <v>7</v>
      </c>
      <c r="C5" s="27" t="s">
        <v>137</v>
      </c>
      <c r="D5" s="27" t="s">
        <v>131</v>
      </c>
      <c r="E5" s="27" t="s">
        <v>8</v>
      </c>
    </row>
    <row r="6" spans="1:5" ht="15">
      <c r="A6" s="8"/>
      <c r="B6" s="31">
        <v>1</v>
      </c>
      <c r="C6" s="31">
        <v>2</v>
      </c>
      <c r="D6" s="31">
        <v>3</v>
      </c>
      <c r="E6" s="5" t="s">
        <v>155</v>
      </c>
    </row>
    <row r="7" spans="1:5" ht="15">
      <c r="A7" s="14">
        <v>31</v>
      </c>
      <c r="B7" s="14" t="s">
        <v>21</v>
      </c>
      <c r="C7" s="15">
        <v>2679000</v>
      </c>
      <c r="D7" s="15">
        <v>2675777.5</v>
      </c>
      <c r="E7" s="16">
        <f>D7/C7</f>
        <v>0.9987971257932065</v>
      </c>
    </row>
    <row r="8" spans="1:5" ht="15">
      <c r="A8" s="14">
        <v>311</v>
      </c>
      <c r="B8" s="14" t="s">
        <v>22</v>
      </c>
      <c r="C8" s="15">
        <v>2157000</v>
      </c>
      <c r="D8" s="15">
        <v>2154475.53</v>
      </c>
      <c r="E8" s="16">
        <f aca="true" t="shared" si="0" ref="E8:E50">D8/C8</f>
        <v>0.9988296383866481</v>
      </c>
    </row>
    <row r="9" spans="1:5" ht="15">
      <c r="A9" s="14">
        <v>3111</v>
      </c>
      <c r="B9" s="14" t="s">
        <v>23</v>
      </c>
      <c r="C9" s="15">
        <v>2147000</v>
      </c>
      <c r="D9" s="15">
        <v>2146102.6</v>
      </c>
      <c r="E9" s="16">
        <f t="shared" si="0"/>
        <v>0.9995820214252445</v>
      </c>
    </row>
    <row r="10" spans="1:5" ht="15">
      <c r="A10" s="14">
        <v>3113</v>
      </c>
      <c r="B10" s="14" t="s">
        <v>24</v>
      </c>
      <c r="C10" s="15">
        <v>10000</v>
      </c>
      <c r="D10" s="15">
        <v>8372.93</v>
      </c>
      <c r="E10" s="16">
        <f t="shared" si="0"/>
        <v>0.8372930000000001</v>
      </c>
    </row>
    <row r="11" spans="1:5" ht="15">
      <c r="A11" s="14">
        <v>312</v>
      </c>
      <c r="B11" s="14" t="s">
        <v>25</v>
      </c>
      <c r="C11" s="15">
        <v>169000</v>
      </c>
      <c r="D11" s="15">
        <v>168367.29</v>
      </c>
      <c r="E11" s="16">
        <f t="shared" si="0"/>
        <v>0.9962561538461538</v>
      </c>
    </row>
    <row r="12" spans="1:5" ht="15">
      <c r="A12" s="14">
        <v>3121</v>
      </c>
      <c r="B12" s="14" t="s">
        <v>25</v>
      </c>
      <c r="C12" s="15">
        <v>169000</v>
      </c>
      <c r="D12" s="15">
        <v>168367.29</v>
      </c>
      <c r="E12" s="16">
        <f t="shared" si="0"/>
        <v>0.9962561538461538</v>
      </c>
    </row>
    <row r="13" spans="1:5" ht="15">
      <c r="A13" s="14">
        <v>313</v>
      </c>
      <c r="B13" s="14" t="s">
        <v>26</v>
      </c>
      <c r="C13" s="15">
        <v>353000</v>
      </c>
      <c r="D13" s="15">
        <v>352934.68</v>
      </c>
      <c r="E13" s="16">
        <f t="shared" si="0"/>
        <v>0.9998149575070822</v>
      </c>
    </row>
    <row r="14" spans="1:5" ht="15">
      <c r="A14" s="14">
        <v>3132</v>
      </c>
      <c r="B14" s="14" t="s">
        <v>27</v>
      </c>
      <c r="C14" s="15">
        <v>353000</v>
      </c>
      <c r="D14" s="15">
        <v>352934.68</v>
      </c>
      <c r="E14" s="16">
        <f t="shared" si="0"/>
        <v>0.9998149575070822</v>
      </c>
    </row>
    <row r="15" spans="1:5" ht="15">
      <c r="A15" s="14">
        <v>32</v>
      </c>
      <c r="B15" s="14" t="s">
        <v>28</v>
      </c>
      <c r="C15" s="15">
        <v>560000</v>
      </c>
      <c r="D15" s="15">
        <v>545541.06</v>
      </c>
      <c r="E15" s="16">
        <f t="shared" si="0"/>
        <v>0.9741804642857144</v>
      </c>
    </row>
    <row r="16" spans="1:5" ht="15">
      <c r="A16" s="14">
        <v>321</v>
      </c>
      <c r="B16" s="14" t="s">
        <v>29</v>
      </c>
      <c r="C16" s="15">
        <v>96000</v>
      </c>
      <c r="D16" s="15">
        <v>93151.57</v>
      </c>
      <c r="E16" s="16">
        <f t="shared" si="0"/>
        <v>0.9703288541666667</v>
      </c>
    </row>
    <row r="17" spans="1:5" ht="15">
      <c r="A17" s="14">
        <v>3211</v>
      </c>
      <c r="B17" s="14" t="s">
        <v>30</v>
      </c>
      <c r="C17" s="15">
        <v>7000</v>
      </c>
      <c r="D17" s="15">
        <v>6287.75</v>
      </c>
      <c r="E17" s="16">
        <f t="shared" si="0"/>
        <v>0.89825</v>
      </c>
    </row>
    <row r="18" spans="1:5" ht="15">
      <c r="A18" s="14">
        <v>3212</v>
      </c>
      <c r="B18" s="14" t="s">
        <v>31</v>
      </c>
      <c r="C18" s="15">
        <v>82000</v>
      </c>
      <c r="D18" s="15">
        <v>79438.82</v>
      </c>
      <c r="E18" s="16">
        <f t="shared" si="0"/>
        <v>0.9687660975609756</v>
      </c>
    </row>
    <row r="19" spans="1:5" ht="15">
      <c r="A19" s="14">
        <v>3213</v>
      </c>
      <c r="B19" s="14" t="s">
        <v>32</v>
      </c>
      <c r="C19" s="15">
        <v>7000</v>
      </c>
      <c r="D19" s="15">
        <v>7425</v>
      </c>
      <c r="E19" s="16">
        <f t="shared" si="0"/>
        <v>1.0607142857142857</v>
      </c>
    </row>
    <row r="20" spans="1:5" ht="15">
      <c r="A20" s="14">
        <v>322</v>
      </c>
      <c r="B20" s="14" t="s">
        <v>33</v>
      </c>
      <c r="C20" s="15">
        <v>240000</v>
      </c>
      <c r="D20" s="15">
        <v>239188.27</v>
      </c>
      <c r="E20" s="16">
        <f t="shared" si="0"/>
        <v>0.9966177916666666</v>
      </c>
    </row>
    <row r="21" spans="1:5" ht="15">
      <c r="A21" s="14">
        <v>3221</v>
      </c>
      <c r="B21" s="14" t="s">
        <v>34</v>
      </c>
      <c r="C21" s="15">
        <v>30000</v>
      </c>
      <c r="D21" s="15">
        <v>28044.16</v>
      </c>
      <c r="E21" s="16">
        <f t="shared" si="0"/>
        <v>0.9348053333333334</v>
      </c>
    </row>
    <row r="22" spans="1:5" ht="15">
      <c r="A22" s="14">
        <v>3223</v>
      </c>
      <c r="B22" s="14" t="s">
        <v>35</v>
      </c>
      <c r="C22" s="15">
        <v>202000</v>
      </c>
      <c r="D22" s="15">
        <v>203473.73</v>
      </c>
      <c r="E22" s="16">
        <f t="shared" si="0"/>
        <v>1.0072956930693069</v>
      </c>
    </row>
    <row r="23" spans="1:5" ht="15">
      <c r="A23" s="14">
        <v>3224</v>
      </c>
      <c r="B23" s="14" t="s">
        <v>36</v>
      </c>
      <c r="C23" s="15">
        <v>3000</v>
      </c>
      <c r="D23" s="15">
        <v>2784.149</v>
      </c>
      <c r="E23" s="16">
        <f t="shared" si="0"/>
        <v>0.9280496666666667</v>
      </c>
    </row>
    <row r="24" spans="1:5" ht="15">
      <c r="A24" s="14">
        <v>3225</v>
      </c>
      <c r="B24" s="14" t="s">
        <v>37</v>
      </c>
      <c r="C24" s="15">
        <v>5000</v>
      </c>
      <c r="D24" s="15">
        <v>4886.19</v>
      </c>
      <c r="E24" s="16">
        <f t="shared" si="0"/>
        <v>0.9772379999999999</v>
      </c>
    </row>
    <row r="25" spans="1:5" ht="15">
      <c r="A25" s="14">
        <v>323</v>
      </c>
      <c r="B25" s="14" t="s">
        <v>38</v>
      </c>
      <c r="C25" s="15">
        <v>154000</v>
      </c>
      <c r="D25" s="15">
        <v>151440.53</v>
      </c>
      <c r="E25" s="16">
        <f t="shared" si="0"/>
        <v>0.9833800649350649</v>
      </c>
    </row>
    <row r="26" spans="1:5" ht="15">
      <c r="A26" s="14">
        <v>3231</v>
      </c>
      <c r="B26" s="14" t="s">
        <v>39</v>
      </c>
      <c r="C26" s="15">
        <v>35000</v>
      </c>
      <c r="D26" s="15">
        <v>34002.18</v>
      </c>
      <c r="E26" s="16">
        <f t="shared" si="0"/>
        <v>0.9714908571428571</v>
      </c>
    </row>
    <row r="27" spans="1:5" ht="15">
      <c r="A27" s="14">
        <v>3232</v>
      </c>
      <c r="B27" s="14" t="s">
        <v>95</v>
      </c>
      <c r="C27" s="15">
        <v>35000</v>
      </c>
      <c r="D27" s="15">
        <v>34521.2</v>
      </c>
      <c r="E27" s="16">
        <f t="shared" si="0"/>
        <v>0.9863199999999999</v>
      </c>
    </row>
    <row r="28" spans="1:5" ht="15">
      <c r="A28" s="14">
        <v>3234</v>
      </c>
      <c r="B28" s="14" t="s">
        <v>42</v>
      </c>
      <c r="C28" s="15">
        <v>32000</v>
      </c>
      <c r="D28" s="15">
        <v>31539.8</v>
      </c>
      <c r="E28" s="16">
        <f t="shared" si="0"/>
        <v>0.98561875</v>
      </c>
    </row>
    <row r="29" spans="1:5" ht="15">
      <c r="A29" s="14">
        <v>3235</v>
      </c>
      <c r="B29" s="14" t="s">
        <v>43</v>
      </c>
      <c r="C29" s="15">
        <v>2000</v>
      </c>
      <c r="D29" s="15">
        <v>1522.5</v>
      </c>
      <c r="E29" s="16">
        <f t="shared" si="0"/>
        <v>0.76125</v>
      </c>
    </row>
    <row r="30" spans="1:5" ht="15">
      <c r="A30" s="14">
        <v>3236</v>
      </c>
      <c r="B30" s="14" t="s">
        <v>44</v>
      </c>
      <c r="C30" s="15">
        <v>1000</v>
      </c>
      <c r="D30" s="15">
        <v>250</v>
      </c>
      <c r="E30" s="16">
        <f t="shared" si="0"/>
        <v>0.25</v>
      </c>
    </row>
    <row r="31" spans="1:5" ht="15">
      <c r="A31" s="14">
        <v>3237</v>
      </c>
      <c r="B31" s="14" t="s">
        <v>45</v>
      </c>
      <c r="C31" s="15">
        <v>8000</v>
      </c>
      <c r="D31" s="15">
        <v>7656.69</v>
      </c>
      <c r="E31" s="16">
        <f t="shared" si="0"/>
        <v>0.9570862499999999</v>
      </c>
    </row>
    <row r="32" spans="1:5" ht="15">
      <c r="A32" s="14">
        <v>3238</v>
      </c>
      <c r="B32" s="14" t="s">
        <v>46</v>
      </c>
      <c r="C32" s="15">
        <v>15000</v>
      </c>
      <c r="D32" s="15">
        <v>14972.52</v>
      </c>
      <c r="E32" s="16">
        <f t="shared" si="0"/>
        <v>0.998168</v>
      </c>
    </row>
    <row r="33" spans="1:5" ht="15">
      <c r="A33" s="14">
        <v>3239</v>
      </c>
      <c r="B33" s="14" t="s">
        <v>47</v>
      </c>
      <c r="C33" s="15">
        <v>27000</v>
      </c>
      <c r="D33" s="15">
        <v>26975.64</v>
      </c>
      <c r="E33" s="16">
        <f t="shared" si="0"/>
        <v>0.9990977777777778</v>
      </c>
    </row>
    <row r="34" spans="1:5" ht="15">
      <c r="A34" s="14">
        <v>329</v>
      </c>
      <c r="B34" s="14" t="s">
        <v>49</v>
      </c>
      <c r="C34" s="15">
        <v>70000</v>
      </c>
      <c r="D34" s="15">
        <v>61760.69</v>
      </c>
      <c r="E34" s="16">
        <f t="shared" si="0"/>
        <v>0.8822955714285715</v>
      </c>
    </row>
    <row r="35" spans="1:5" ht="15">
      <c r="A35" s="14">
        <v>3292</v>
      </c>
      <c r="B35" s="14" t="s">
        <v>50</v>
      </c>
      <c r="C35" s="15">
        <v>54000</v>
      </c>
      <c r="D35" s="15">
        <v>52322.27</v>
      </c>
      <c r="E35" s="16">
        <f t="shared" si="0"/>
        <v>0.9689309259259259</v>
      </c>
    </row>
    <row r="36" spans="1:5" ht="15">
      <c r="A36" s="14">
        <v>3293</v>
      </c>
      <c r="B36" s="14" t="s">
        <v>51</v>
      </c>
      <c r="C36" s="15">
        <v>6000</v>
      </c>
      <c r="D36" s="15">
        <v>5775.64</v>
      </c>
      <c r="E36" s="16">
        <f t="shared" si="0"/>
        <v>0.9626066666666667</v>
      </c>
    </row>
    <row r="37" spans="1:5" ht="15">
      <c r="A37" s="14">
        <v>3295</v>
      </c>
      <c r="B37" s="14" t="s">
        <v>52</v>
      </c>
      <c r="C37" s="15">
        <v>10000</v>
      </c>
      <c r="D37" s="15">
        <v>3662.78</v>
      </c>
      <c r="E37" s="16">
        <f t="shared" si="0"/>
        <v>0.366278</v>
      </c>
    </row>
    <row r="38" spans="1:5" ht="15">
      <c r="A38" s="14">
        <v>34</v>
      </c>
      <c r="B38" s="14" t="s">
        <v>53</v>
      </c>
      <c r="C38" s="15">
        <v>4000</v>
      </c>
      <c r="D38" s="15">
        <v>2028.49</v>
      </c>
      <c r="E38" s="16">
        <f t="shared" si="0"/>
        <v>0.5071225</v>
      </c>
    </row>
    <row r="39" spans="1:5" ht="15">
      <c r="A39" s="14">
        <v>342</v>
      </c>
      <c r="B39" s="14" t="s">
        <v>108</v>
      </c>
      <c r="C39" s="15">
        <v>1000</v>
      </c>
      <c r="D39" s="15">
        <v>940.24</v>
      </c>
      <c r="E39" s="16">
        <f t="shared" si="0"/>
        <v>0.94024</v>
      </c>
    </row>
    <row r="40" spans="1:5" ht="30">
      <c r="A40" s="14">
        <v>3423</v>
      </c>
      <c r="B40" s="14" t="s">
        <v>55</v>
      </c>
      <c r="C40" s="15">
        <v>1000</v>
      </c>
      <c r="D40" s="15">
        <v>940.24</v>
      </c>
      <c r="E40" s="16">
        <f t="shared" si="0"/>
        <v>0.94024</v>
      </c>
    </row>
    <row r="41" spans="1:5" ht="15">
      <c r="A41" s="14">
        <v>343</v>
      </c>
      <c r="B41" s="14" t="s">
        <v>56</v>
      </c>
      <c r="C41" s="15">
        <v>3000</v>
      </c>
      <c r="D41" s="15">
        <v>1088.25</v>
      </c>
      <c r="E41" s="16">
        <f t="shared" si="0"/>
        <v>0.36275</v>
      </c>
    </row>
    <row r="42" spans="1:5" ht="30">
      <c r="A42" s="14">
        <v>3432</v>
      </c>
      <c r="B42" s="14" t="s">
        <v>57</v>
      </c>
      <c r="C42" s="15">
        <v>1000</v>
      </c>
      <c r="D42" s="15">
        <v>6.46</v>
      </c>
      <c r="E42" s="16">
        <f t="shared" si="0"/>
        <v>0.00646</v>
      </c>
    </row>
    <row r="43" spans="1:5" ht="15">
      <c r="A43" s="14">
        <v>3433</v>
      </c>
      <c r="B43" s="14" t="s">
        <v>58</v>
      </c>
      <c r="C43" s="15">
        <v>2000</v>
      </c>
      <c r="D43" s="15">
        <v>1081.79</v>
      </c>
      <c r="E43" s="16">
        <f t="shared" si="0"/>
        <v>0.540895</v>
      </c>
    </row>
    <row r="44" spans="1:5" ht="15">
      <c r="A44" s="14">
        <v>42</v>
      </c>
      <c r="B44" s="14" t="s">
        <v>59</v>
      </c>
      <c r="C44" s="15">
        <v>15000</v>
      </c>
      <c r="D44" s="15">
        <v>14400</v>
      </c>
      <c r="E44" s="16">
        <f t="shared" si="0"/>
        <v>0.96</v>
      </c>
    </row>
    <row r="45" spans="1:5" ht="15">
      <c r="A45" s="14">
        <v>426</v>
      </c>
      <c r="B45" s="14" t="s">
        <v>66</v>
      </c>
      <c r="C45" s="15">
        <v>15000</v>
      </c>
      <c r="D45" s="15">
        <v>14400</v>
      </c>
      <c r="E45" s="16">
        <f t="shared" si="0"/>
        <v>0.96</v>
      </c>
    </row>
    <row r="46" spans="1:5" ht="15">
      <c r="A46" s="14">
        <v>4262</v>
      </c>
      <c r="B46" s="14" t="s">
        <v>144</v>
      </c>
      <c r="C46" s="15">
        <v>15000</v>
      </c>
      <c r="D46" s="15">
        <v>14400</v>
      </c>
      <c r="E46" s="16">
        <f t="shared" si="0"/>
        <v>0.96</v>
      </c>
    </row>
    <row r="47" spans="1:5" ht="15">
      <c r="A47" s="14">
        <v>54</v>
      </c>
      <c r="B47" s="14" t="s">
        <v>69</v>
      </c>
      <c r="C47" s="15">
        <v>21000</v>
      </c>
      <c r="D47" s="15">
        <v>20363.12</v>
      </c>
      <c r="E47" s="16">
        <f t="shared" si="0"/>
        <v>0.969672380952381</v>
      </c>
    </row>
    <row r="48" spans="1:5" ht="30">
      <c r="A48" s="14">
        <v>544</v>
      </c>
      <c r="B48" s="14" t="s">
        <v>96</v>
      </c>
      <c r="C48" s="15">
        <v>21000</v>
      </c>
      <c r="D48" s="15">
        <v>20363.12</v>
      </c>
      <c r="E48" s="16">
        <f t="shared" si="0"/>
        <v>0.969672380952381</v>
      </c>
    </row>
    <row r="49" spans="1:5" ht="30">
      <c r="A49" s="14">
        <v>5445</v>
      </c>
      <c r="B49" s="14" t="s">
        <v>97</v>
      </c>
      <c r="C49" s="15">
        <v>21000</v>
      </c>
      <c r="D49" s="15">
        <v>20363.12</v>
      </c>
      <c r="E49" s="16">
        <f t="shared" si="0"/>
        <v>0.969672380952381</v>
      </c>
    </row>
    <row r="50" spans="1:5" ht="15">
      <c r="A50" s="67" t="s">
        <v>100</v>
      </c>
      <c r="B50" s="71"/>
      <c r="C50" s="70">
        <f>C7+C15+C38+C44+C47</f>
        <v>3279000</v>
      </c>
      <c r="D50" s="28">
        <f>D7+D15+D38+D44+D47</f>
        <v>3258110.1700000004</v>
      </c>
      <c r="E50" s="29">
        <f t="shared" si="0"/>
        <v>0.993629207075328</v>
      </c>
    </row>
    <row r="51" spans="1:5" s="4" customFormat="1" ht="15">
      <c r="A51" s="32" t="s">
        <v>98</v>
      </c>
      <c r="B51" s="33"/>
      <c r="C51" s="33"/>
      <c r="D51" s="33"/>
      <c r="E51" s="34"/>
    </row>
    <row r="52" spans="1:5" s="4" customFormat="1" ht="15">
      <c r="A52" s="35" t="s">
        <v>99</v>
      </c>
      <c r="B52" s="36"/>
      <c r="C52" s="36"/>
      <c r="D52" s="36"/>
      <c r="E52" s="37"/>
    </row>
    <row r="53" spans="1:5" s="4" customFormat="1" ht="15">
      <c r="A53" s="38" t="s">
        <v>85</v>
      </c>
      <c r="B53" s="39"/>
      <c r="C53" s="39"/>
      <c r="D53" s="39"/>
      <c r="E53" s="40"/>
    </row>
    <row r="54" spans="1:5" ht="30">
      <c r="A54" s="27" t="s">
        <v>109</v>
      </c>
      <c r="B54" s="27" t="s">
        <v>7</v>
      </c>
      <c r="C54" s="27" t="s">
        <v>137</v>
      </c>
      <c r="D54" s="27" t="s">
        <v>131</v>
      </c>
      <c r="E54" s="27" t="s">
        <v>8</v>
      </c>
    </row>
    <row r="55" spans="1:5" ht="15">
      <c r="A55" s="14"/>
      <c r="B55" s="30">
        <v>1</v>
      </c>
      <c r="C55" s="30">
        <v>2</v>
      </c>
      <c r="D55" s="30">
        <v>3</v>
      </c>
      <c r="E55" s="30" t="s">
        <v>155</v>
      </c>
    </row>
    <row r="56" spans="1:5" ht="15">
      <c r="A56" s="14">
        <v>32</v>
      </c>
      <c r="B56" s="14" t="s">
        <v>28</v>
      </c>
      <c r="C56" s="15">
        <v>131000</v>
      </c>
      <c r="D56" s="15">
        <v>112242.38</v>
      </c>
      <c r="E56" s="16">
        <f>D56/C56</f>
        <v>0.8568120610687023</v>
      </c>
    </row>
    <row r="57" spans="1:5" ht="15">
      <c r="A57" s="14">
        <v>321</v>
      </c>
      <c r="B57" s="14" t="s">
        <v>29</v>
      </c>
      <c r="C57" s="15">
        <v>23000</v>
      </c>
      <c r="D57" s="15">
        <v>22292.7</v>
      </c>
      <c r="E57" s="16">
        <f>D57/C57</f>
        <v>0.9692478260869566</v>
      </c>
    </row>
    <row r="58" spans="1:5" ht="15">
      <c r="A58" s="14">
        <v>3211</v>
      </c>
      <c r="B58" s="14" t="s">
        <v>30</v>
      </c>
      <c r="C58" s="15">
        <v>23000</v>
      </c>
      <c r="D58" s="15">
        <v>22292.7</v>
      </c>
      <c r="E58" s="16">
        <f>D58/C58</f>
        <v>0.9692478260869566</v>
      </c>
    </row>
    <row r="59" spans="1:5" ht="15">
      <c r="A59" s="63">
        <v>322</v>
      </c>
      <c r="B59" s="63" t="s">
        <v>33</v>
      </c>
      <c r="C59" s="15">
        <v>15000</v>
      </c>
      <c r="D59" s="15">
        <v>11018.63</v>
      </c>
      <c r="E59" s="16">
        <f aca="true" t="shared" si="1" ref="E59:E80">D59/C59</f>
        <v>0.7345753333333332</v>
      </c>
    </row>
    <row r="60" spans="1:5" ht="15">
      <c r="A60" s="14">
        <v>3221</v>
      </c>
      <c r="B60" s="14" t="s">
        <v>34</v>
      </c>
      <c r="C60" s="15">
        <v>10000</v>
      </c>
      <c r="D60" s="15">
        <v>7967.83</v>
      </c>
      <c r="E60" s="16">
        <f t="shared" si="1"/>
        <v>0.796783</v>
      </c>
    </row>
    <row r="61" spans="1:5" ht="15">
      <c r="A61" s="14">
        <v>3224</v>
      </c>
      <c r="B61" s="14" t="s">
        <v>36</v>
      </c>
      <c r="C61" s="15">
        <v>5000</v>
      </c>
      <c r="D61" s="15">
        <v>3050.8</v>
      </c>
      <c r="E61" s="16">
        <f t="shared" si="1"/>
        <v>0.61016</v>
      </c>
    </row>
    <row r="62" spans="1:5" ht="15">
      <c r="A62" s="14">
        <v>323</v>
      </c>
      <c r="B62" s="14" t="s">
        <v>38</v>
      </c>
      <c r="C62" s="15">
        <v>93000</v>
      </c>
      <c r="D62" s="15">
        <v>78931.05</v>
      </c>
      <c r="E62" s="16">
        <f t="shared" si="1"/>
        <v>0.8487209677419355</v>
      </c>
    </row>
    <row r="63" spans="1:5" ht="15">
      <c r="A63" s="14">
        <v>3232</v>
      </c>
      <c r="B63" s="14" t="s">
        <v>95</v>
      </c>
      <c r="C63" s="15">
        <v>81000</v>
      </c>
      <c r="D63" s="15">
        <v>73756.05</v>
      </c>
      <c r="E63" s="16">
        <f t="shared" si="1"/>
        <v>0.9105685185185185</v>
      </c>
    </row>
    <row r="64" spans="1:5" ht="15">
      <c r="A64" s="14">
        <v>3237</v>
      </c>
      <c r="B64" s="14" t="s">
        <v>45</v>
      </c>
      <c r="C64" s="15">
        <v>6000</v>
      </c>
      <c r="D64" s="15">
        <v>0</v>
      </c>
      <c r="E64" s="16">
        <f t="shared" si="1"/>
        <v>0</v>
      </c>
    </row>
    <row r="65" spans="1:5" ht="15">
      <c r="A65" s="14">
        <v>3239</v>
      </c>
      <c r="B65" s="14" t="s">
        <v>47</v>
      </c>
      <c r="C65" s="15">
        <v>6000</v>
      </c>
      <c r="D65" s="15">
        <v>5175</v>
      </c>
      <c r="E65" s="16">
        <f t="shared" si="1"/>
        <v>0.8625</v>
      </c>
    </row>
    <row r="66" spans="1:5" ht="15">
      <c r="A66" s="14">
        <v>42</v>
      </c>
      <c r="B66" s="14" t="s">
        <v>59</v>
      </c>
      <c r="C66" s="15">
        <v>45000</v>
      </c>
      <c r="D66" s="15">
        <v>44196.94</v>
      </c>
      <c r="E66" s="16">
        <f t="shared" si="1"/>
        <v>0.9821542222222223</v>
      </c>
    </row>
    <row r="67" spans="1:5" ht="15">
      <c r="A67" s="14">
        <v>422</v>
      </c>
      <c r="B67" s="14" t="s">
        <v>60</v>
      </c>
      <c r="C67" s="15">
        <v>8000</v>
      </c>
      <c r="D67" s="15">
        <v>7271.94</v>
      </c>
      <c r="E67" s="16">
        <f t="shared" si="1"/>
        <v>0.9089925</v>
      </c>
    </row>
    <row r="68" spans="1:5" ht="15">
      <c r="A68" s="14">
        <v>4221</v>
      </c>
      <c r="B68" s="14" t="s">
        <v>61</v>
      </c>
      <c r="C68" s="15">
        <v>8000</v>
      </c>
      <c r="D68" s="15">
        <v>7271.94</v>
      </c>
      <c r="E68" s="16">
        <f t="shared" si="1"/>
        <v>0.9089925</v>
      </c>
    </row>
    <row r="69" spans="1:5" ht="15">
      <c r="A69" s="14">
        <v>424</v>
      </c>
      <c r="B69" s="14" t="s">
        <v>64</v>
      </c>
      <c r="C69" s="15">
        <v>37000</v>
      </c>
      <c r="D69" s="15">
        <v>36925</v>
      </c>
      <c r="E69" s="16">
        <f t="shared" si="1"/>
        <v>0.9979729729729729</v>
      </c>
    </row>
    <row r="70" spans="1:5" ht="15">
      <c r="A70" s="14">
        <v>4243</v>
      </c>
      <c r="B70" s="14" t="s">
        <v>65</v>
      </c>
      <c r="C70" s="15">
        <v>37000</v>
      </c>
      <c r="D70" s="15">
        <v>36925</v>
      </c>
      <c r="E70" s="16">
        <f t="shared" si="1"/>
        <v>0.9979729729729729</v>
      </c>
    </row>
    <row r="71" spans="1:5" ht="15">
      <c r="A71" s="67" t="s">
        <v>100</v>
      </c>
      <c r="B71" s="71"/>
      <c r="C71" s="28">
        <f>C56+C66</f>
        <v>176000</v>
      </c>
      <c r="D71" s="28">
        <f>D56+D66</f>
        <v>156439.32</v>
      </c>
      <c r="E71" s="29">
        <f t="shared" si="1"/>
        <v>0.8888597727272728</v>
      </c>
    </row>
    <row r="72" spans="1:5" ht="15">
      <c r="A72" s="32" t="s">
        <v>98</v>
      </c>
      <c r="B72" s="33"/>
      <c r="C72" s="33"/>
      <c r="D72" s="33"/>
      <c r="E72" s="34"/>
    </row>
    <row r="73" spans="1:5" ht="15">
      <c r="A73" s="35" t="s">
        <v>99</v>
      </c>
      <c r="B73" s="36"/>
      <c r="C73" s="36"/>
      <c r="D73" s="36"/>
      <c r="E73" s="37"/>
    </row>
    <row r="74" spans="1:5" ht="15">
      <c r="A74" s="38" t="s">
        <v>146</v>
      </c>
      <c r="B74" s="39"/>
      <c r="C74" s="39"/>
      <c r="D74" s="39"/>
      <c r="E74" s="40"/>
    </row>
    <row r="75" spans="1:5" ht="30">
      <c r="A75" s="27" t="s">
        <v>109</v>
      </c>
      <c r="B75" s="27" t="s">
        <v>7</v>
      </c>
      <c r="C75" s="27" t="s">
        <v>137</v>
      </c>
      <c r="D75" s="27" t="s">
        <v>131</v>
      </c>
      <c r="E75" s="27" t="s">
        <v>8</v>
      </c>
    </row>
    <row r="76" spans="1:5" ht="15">
      <c r="A76" s="14"/>
      <c r="B76" s="30">
        <v>1</v>
      </c>
      <c r="C76" s="30">
        <v>2</v>
      </c>
      <c r="D76" s="30">
        <v>3</v>
      </c>
      <c r="E76" s="30" t="s">
        <v>155</v>
      </c>
    </row>
    <row r="77" spans="1:5" ht="15">
      <c r="A77" s="14">
        <v>32</v>
      </c>
      <c r="B77" s="64" t="s">
        <v>28</v>
      </c>
      <c r="C77" s="65">
        <v>57000</v>
      </c>
      <c r="D77" s="65">
        <v>56622.2</v>
      </c>
      <c r="E77" s="66">
        <f>D77/C77</f>
        <v>0.9933719298245614</v>
      </c>
    </row>
    <row r="78" spans="1:5" ht="15">
      <c r="A78" s="14">
        <v>323</v>
      </c>
      <c r="B78" s="64" t="s">
        <v>38</v>
      </c>
      <c r="C78" s="65">
        <v>57000</v>
      </c>
      <c r="D78" s="65">
        <v>56622.2</v>
      </c>
      <c r="E78" s="66">
        <f>D78/C78</f>
        <v>0.9933719298245614</v>
      </c>
    </row>
    <row r="79" spans="1:5" ht="15">
      <c r="A79" s="14">
        <v>3232</v>
      </c>
      <c r="B79" s="64" t="s">
        <v>95</v>
      </c>
      <c r="C79" s="65">
        <v>57000</v>
      </c>
      <c r="D79" s="65">
        <v>56622.2</v>
      </c>
      <c r="E79" s="66">
        <f>D79/C79</f>
        <v>0.9933719298245614</v>
      </c>
    </row>
    <row r="80" spans="1:5" ht="15">
      <c r="A80" s="67" t="s">
        <v>100</v>
      </c>
      <c r="B80" s="68"/>
      <c r="C80" s="70">
        <f>C77</f>
        <v>57000</v>
      </c>
      <c r="D80" s="28">
        <f>D77</f>
        <v>56622.2</v>
      </c>
      <c r="E80" s="29">
        <f t="shared" si="1"/>
        <v>0.9933719298245614</v>
      </c>
    </row>
    <row r="81" spans="1:5" s="4" customFormat="1" ht="15">
      <c r="A81" s="32" t="s">
        <v>101</v>
      </c>
      <c r="B81" s="33"/>
      <c r="C81" s="33"/>
      <c r="D81" s="33"/>
      <c r="E81" s="34"/>
    </row>
    <row r="82" spans="1:5" s="4" customFormat="1" ht="15">
      <c r="A82" s="38" t="s">
        <v>86</v>
      </c>
      <c r="B82" s="44"/>
      <c r="C82" s="44"/>
      <c r="D82" s="44"/>
      <c r="E82" s="45"/>
    </row>
    <row r="83" spans="1:5" ht="30">
      <c r="A83" s="27" t="s">
        <v>109</v>
      </c>
      <c r="B83" s="27" t="s">
        <v>7</v>
      </c>
      <c r="C83" s="27" t="s">
        <v>137</v>
      </c>
      <c r="D83" s="27" t="s">
        <v>131</v>
      </c>
      <c r="E83" s="27" t="s">
        <v>8</v>
      </c>
    </row>
    <row r="84" spans="1:5" ht="15">
      <c r="A84" s="14"/>
      <c r="B84" s="30">
        <v>1</v>
      </c>
      <c r="C84" s="30">
        <v>2</v>
      </c>
      <c r="D84" s="30">
        <v>3</v>
      </c>
      <c r="E84" s="30" t="s">
        <v>155</v>
      </c>
    </row>
    <row r="85" spans="1:5" ht="15">
      <c r="A85" s="14">
        <v>45</v>
      </c>
      <c r="B85" s="14" t="s">
        <v>67</v>
      </c>
      <c r="C85" s="15">
        <v>500000</v>
      </c>
      <c r="D85" s="15">
        <v>484902.5</v>
      </c>
      <c r="E85" s="16">
        <f>D85/C85</f>
        <v>0.969805</v>
      </c>
    </row>
    <row r="86" spans="1:5" ht="15">
      <c r="A86" s="14">
        <v>452</v>
      </c>
      <c r="B86" s="14" t="s">
        <v>68</v>
      </c>
      <c r="C86" s="15">
        <v>500000</v>
      </c>
      <c r="D86" s="15">
        <v>484902.5</v>
      </c>
      <c r="E86" s="16">
        <f>D86/C86</f>
        <v>0.969805</v>
      </c>
    </row>
    <row r="87" spans="1:5" ht="15">
      <c r="A87" s="14">
        <v>4521</v>
      </c>
      <c r="B87" s="14" t="s">
        <v>68</v>
      </c>
      <c r="C87" s="15">
        <v>500000</v>
      </c>
      <c r="D87" s="15">
        <v>484902.5</v>
      </c>
      <c r="E87" s="16">
        <f>D87/C87</f>
        <v>0.969805</v>
      </c>
    </row>
    <row r="88" spans="1:5" ht="15">
      <c r="A88" s="67" t="s">
        <v>102</v>
      </c>
      <c r="B88" s="71"/>
      <c r="C88" s="70">
        <f>C85</f>
        <v>500000</v>
      </c>
      <c r="D88" s="28">
        <f>D85</f>
        <v>484902.5</v>
      </c>
      <c r="E88" s="29">
        <f>D88/C88</f>
        <v>0.969805</v>
      </c>
    </row>
    <row r="89" spans="1:5" s="4" customFormat="1" ht="15">
      <c r="A89" s="32" t="s">
        <v>103</v>
      </c>
      <c r="B89" s="33"/>
      <c r="C89" s="33"/>
      <c r="D89" s="33"/>
      <c r="E89" s="34"/>
    </row>
    <row r="90" spans="1:5" s="4" customFormat="1" ht="15">
      <c r="A90" s="38" t="s">
        <v>85</v>
      </c>
      <c r="B90" s="44"/>
      <c r="C90" s="44"/>
      <c r="D90" s="44"/>
      <c r="E90" s="45"/>
    </row>
    <row r="91" spans="1:5" ht="30">
      <c r="A91" s="27" t="s">
        <v>109</v>
      </c>
      <c r="B91" s="27" t="s">
        <v>7</v>
      </c>
      <c r="C91" s="27" t="s">
        <v>137</v>
      </c>
      <c r="D91" s="27" t="s">
        <v>131</v>
      </c>
      <c r="E91" s="27" t="s">
        <v>8</v>
      </c>
    </row>
    <row r="92" spans="1:5" ht="15">
      <c r="A92" s="14"/>
      <c r="B92" s="30">
        <v>1</v>
      </c>
      <c r="C92" s="30">
        <v>2</v>
      </c>
      <c r="D92" s="30">
        <v>3</v>
      </c>
      <c r="E92" s="30" t="s">
        <v>155</v>
      </c>
    </row>
    <row r="93" spans="1:5" ht="15">
      <c r="A93" s="14">
        <v>32</v>
      </c>
      <c r="B93" s="14" t="s">
        <v>28</v>
      </c>
      <c r="C93" s="15">
        <v>54000</v>
      </c>
      <c r="D93" s="15">
        <v>51778.1</v>
      </c>
      <c r="E93" s="16">
        <f aca="true" t="shared" si="2" ref="E93:E98">D93/C93</f>
        <v>0.9588537037037037</v>
      </c>
    </row>
    <row r="94" spans="1:5" ht="15">
      <c r="A94" s="14">
        <v>323</v>
      </c>
      <c r="B94" s="14" t="s">
        <v>38</v>
      </c>
      <c r="C94" s="15">
        <v>54000</v>
      </c>
      <c r="D94" s="15">
        <v>51778.1</v>
      </c>
      <c r="E94" s="16">
        <f t="shared" si="2"/>
        <v>0.9588537037037037</v>
      </c>
    </row>
    <row r="95" spans="1:5" ht="15">
      <c r="A95" s="14">
        <v>3235</v>
      </c>
      <c r="B95" s="14" t="s">
        <v>43</v>
      </c>
      <c r="C95" s="15">
        <v>4000</v>
      </c>
      <c r="D95" s="15">
        <v>3360</v>
      </c>
      <c r="E95" s="16">
        <f t="shared" si="2"/>
        <v>0.84</v>
      </c>
    </row>
    <row r="96" spans="1:5" ht="15">
      <c r="A96" s="14">
        <v>3237</v>
      </c>
      <c r="B96" s="14" t="s">
        <v>45</v>
      </c>
      <c r="C96" s="15">
        <v>19000</v>
      </c>
      <c r="D96" s="15">
        <v>17869.04</v>
      </c>
      <c r="E96" s="16">
        <f t="shared" si="2"/>
        <v>0.9404757894736843</v>
      </c>
    </row>
    <row r="97" spans="1:5" ht="15">
      <c r="A97" s="14">
        <v>3239</v>
      </c>
      <c r="B97" s="14" t="s">
        <v>47</v>
      </c>
      <c r="C97" s="15">
        <v>31000</v>
      </c>
      <c r="D97" s="15">
        <v>30549.06</v>
      </c>
      <c r="E97" s="16">
        <f t="shared" si="2"/>
        <v>0.9854535483870969</v>
      </c>
    </row>
    <row r="98" spans="1:5" ht="15">
      <c r="A98" s="67" t="s">
        <v>100</v>
      </c>
      <c r="B98" s="71"/>
      <c r="C98" s="70">
        <f>C93</f>
        <v>54000</v>
      </c>
      <c r="D98" s="28">
        <f>D93</f>
        <v>51778.1</v>
      </c>
      <c r="E98" s="29">
        <f t="shared" si="2"/>
        <v>0.9588537037037037</v>
      </c>
    </row>
    <row r="99" spans="1:5" s="4" customFormat="1" ht="15">
      <c r="A99" s="41" t="s">
        <v>86</v>
      </c>
      <c r="B99" s="42"/>
      <c r="C99" s="42"/>
      <c r="D99" s="42"/>
      <c r="E99" s="43"/>
    </row>
    <row r="100" spans="1:5" ht="30">
      <c r="A100" s="27" t="s">
        <v>109</v>
      </c>
      <c r="B100" s="27" t="s">
        <v>7</v>
      </c>
      <c r="C100" s="27" t="s">
        <v>137</v>
      </c>
      <c r="D100" s="27" t="s">
        <v>131</v>
      </c>
      <c r="E100" s="27" t="s">
        <v>8</v>
      </c>
    </row>
    <row r="101" spans="1:5" ht="15">
      <c r="A101" s="14"/>
      <c r="B101" s="30">
        <v>1</v>
      </c>
      <c r="C101" s="30">
        <v>2</v>
      </c>
      <c r="D101" s="30">
        <v>3</v>
      </c>
      <c r="E101" s="30" t="s">
        <v>155</v>
      </c>
    </row>
    <row r="102" spans="1:5" ht="15">
      <c r="A102" s="14">
        <v>32</v>
      </c>
      <c r="B102" s="14" t="s">
        <v>28</v>
      </c>
      <c r="C102" s="15">
        <v>146000</v>
      </c>
      <c r="D102" s="15">
        <v>141376.32</v>
      </c>
      <c r="E102" s="16">
        <f>D102/C102</f>
        <v>0.9683309589041096</v>
      </c>
    </row>
    <row r="103" spans="1:5" ht="15">
      <c r="A103" s="14">
        <v>321</v>
      </c>
      <c r="B103" s="14" t="s">
        <v>29</v>
      </c>
      <c r="C103" s="15">
        <v>15000</v>
      </c>
      <c r="D103" s="15">
        <v>14798.18</v>
      </c>
      <c r="E103" s="16">
        <f aca="true" t="shared" si="3" ref="E103:E108">D103/C103</f>
        <v>0.9865453333333334</v>
      </c>
    </row>
    <row r="104" spans="1:5" ht="15">
      <c r="A104" s="14">
        <v>3211</v>
      </c>
      <c r="B104" s="14" t="s">
        <v>30</v>
      </c>
      <c r="C104" s="15">
        <v>15000</v>
      </c>
      <c r="D104" s="15">
        <v>14798.18</v>
      </c>
      <c r="E104" s="16">
        <f t="shared" si="3"/>
        <v>0.9865453333333334</v>
      </c>
    </row>
    <row r="105" spans="1:5" ht="15">
      <c r="A105" s="14">
        <v>322</v>
      </c>
      <c r="B105" s="14" t="s">
        <v>33</v>
      </c>
      <c r="C105" s="15">
        <v>3000</v>
      </c>
      <c r="D105" s="15">
        <v>1634.76</v>
      </c>
      <c r="E105" s="16">
        <f t="shared" si="3"/>
        <v>0.54492</v>
      </c>
    </row>
    <row r="106" spans="1:5" ht="15">
      <c r="A106" s="14">
        <v>3223</v>
      </c>
      <c r="B106" s="14" t="s">
        <v>35</v>
      </c>
      <c r="C106" s="15">
        <v>1000</v>
      </c>
      <c r="D106" s="15">
        <v>860.26</v>
      </c>
      <c r="E106" s="16">
        <f t="shared" si="3"/>
        <v>0.86026</v>
      </c>
    </row>
    <row r="107" spans="1:5" ht="15">
      <c r="A107" s="14">
        <v>3224</v>
      </c>
      <c r="B107" s="14" t="s">
        <v>36</v>
      </c>
      <c r="C107" s="15">
        <v>1000</v>
      </c>
      <c r="D107" s="15">
        <v>508.5</v>
      </c>
      <c r="E107" s="16">
        <f t="shared" si="3"/>
        <v>0.5085</v>
      </c>
    </row>
    <row r="108" spans="1:5" ht="15">
      <c r="A108" s="14">
        <v>3225</v>
      </c>
      <c r="B108" s="14" t="s">
        <v>37</v>
      </c>
      <c r="C108" s="15">
        <v>1000</v>
      </c>
      <c r="D108" s="15">
        <v>266</v>
      </c>
      <c r="E108" s="16">
        <f t="shared" si="3"/>
        <v>0.266</v>
      </c>
    </row>
    <row r="109" spans="1:5" ht="15">
      <c r="A109" s="14">
        <v>323</v>
      </c>
      <c r="B109" s="14" t="s">
        <v>38</v>
      </c>
      <c r="C109" s="15">
        <v>120000</v>
      </c>
      <c r="D109" s="15">
        <v>118668</v>
      </c>
      <c r="E109" s="16">
        <f aca="true" t="shared" si="4" ref="E109:E118">D109/C109</f>
        <v>0.9889</v>
      </c>
    </row>
    <row r="110" spans="1:5" ht="15">
      <c r="A110" s="14">
        <v>3234</v>
      </c>
      <c r="B110" s="14" t="s">
        <v>42</v>
      </c>
      <c r="C110" s="15">
        <v>1000</v>
      </c>
      <c r="D110" s="15">
        <v>158</v>
      </c>
      <c r="E110" s="16">
        <f t="shared" si="4"/>
        <v>0.158</v>
      </c>
    </row>
    <row r="111" spans="1:5" ht="15">
      <c r="A111" s="14">
        <v>3237</v>
      </c>
      <c r="B111" s="14" t="s">
        <v>45</v>
      </c>
      <c r="C111" s="15">
        <v>49000</v>
      </c>
      <c r="D111" s="15">
        <v>49513.99</v>
      </c>
      <c r="E111" s="16">
        <f t="shared" si="4"/>
        <v>1.0104895918367347</v>
      </c>
    </row>
    <row r="112" spans="1:5" ht="15">
      <c r="A112" s="14">
        <v>3239</v>
      </c>
      <c r="B112" s="14" t="s">
        <v>47</v>
      </c>
      <c r="C112" s="15">
        <v>70000</v>
      </c>
      <c r="D112" s="15">
        <v>68996.01</v>
      </c>
      <c r="E112" s="16">
        <f t="shared" si="4"/>
        <v>0.9856572857142857</v>
      </c>
    </row>
    <row r="113" spans="1:5" ht="15">
      <c r="A113" s="14">
        <v>324</v>
      </c>
      <c r="B113" s="14" t="s">
        <v>48</v>
      </c>
      <c r="C113" s="15">
        <v>5000</v>
      </c>
      <c r="D113" s="15">
        <v>4067</v>
      </c>
      <c r="E113" s="16">
        <f t="shared" si="4"/>
        <v>0.8134</v>
      </c>
    </row>
    <row r="114" spans="1:5" ht="15">
      <c r="A114" s="14">
        <v>3241</v>
      </c>
      <c r="B114" s="14" t="s">
        <v>48</v>
      </c>
      <c r="C114" s="15">
        <v>5000</v>
      </c>
      <c r="D114" s="15">
        <v>4067</v>
      </c>
      <c r="E114" s="16">
        <f t="shared" si="4"/>
        <v>0.8134</v>
      </c>
    </row>
    <row r="115" spans="1:5" ht="15">
      <c r="A115" s="14">
        <v>329</v>
      </c>
      <c r="B115" s="14" t="s">
        <v>49</v>
      </c>
      <c r="C115" s="15">
        <v>3000</v>
      </c>
      <c r="D115" s="15">
        <v>2208.38</v>
      </c>
      <c r="E115" s="16">
        <f t="shared" si="4"/>
        <v>0.7361266666666667</v>
      </c>
    </row>
    <row r="116" spans="1:5" ht="15">
      <c r="A116" s="14">
        <v>3292</v>
      </c>
      <c r="B116" s="14" t="s">
        <v>50</v>
      </c>
      <c r="C116" s="15">
        <v>2000</v>
      </c>
      <c r="D116" s="15">
        <v>1534.08</v>
      </c>
      <c r="E116" s="16">
        <f t="shared" si="4"/>
        <v>0.7670399999999999</v>
      </c>
    </row>
    <row r="117" spans="1:5" ht="15">
      <c r="A117" s="14">
        <v>3295</v>
      </c>
      <c r="B117" s="14" t="s">
        <v>52</v>
      </c>
      <c r="C117" s="15">
        <v>1000</v>
      </c>
      <c r="D117" s="15">
        <v>674.3</v>
      </c>
      <c r="E117" s="16">
        <f t="shared" si="4"/>
        <v>0.6742999999999999</v>
      </c>
    </row>
    <row r="118" spans="1:5" ht="15">
      <c r="A118" s="67" t="s">
        <v>100</v>
      </c>
      <c r="B118" s="71"/>
      <c r="C118" s="70">
        <f>C102</f>
        <v>146000</v>
      </c>
      <c r="D118" s="28">
        <f>D102</f>
        <v>141376.32</v>
      </c>
      <c r="E118" s="29">
        <f t="shared" si="4"/>
        <v>0.9683309589041096</v>
      </c>
    </row>
    <row r="119" spans="1:5" s="4" customFormat="1" ht="15">
      <c r="A119" s="41" t="s">
        <v>104</v>
      </c>
      <c r="B119" s="42"/>
      <c r="C119" s="42"/>
      <c r="D119" s="42"/>
      <c r="E119" s="43"/>
    </row>
    <row r="120" spans="1:5" ht="30">
      <c r="A120" s="27" t="s">
        <v>109</v>
      </c>
      <c r="B120" s="27" t="s">
        <v>7</v>
      </c>
      <c r="C120" s="27" t="s">
        <v>137</v>
      </c>
      <c r="D120" s="27" t="s">
        <v>131</v>
      </c>
      <c r="E120" s="27" t="s">
        <v>8</v>
      </c>
    </row>
    <row r="121" spans="1:5" ht="15">
      <c r="A121" s="14"/>
      <c r="B121" s="30">
        <v>1</v>
      </c>
      <c r="C121" s="30">
        <v>2</v>
      </c>
      <c r="D121" s="30">
        <v>3</v>
      </c>
      <c r="E121" s="30" t="s">
        <v>155</v>
      </c>
    </row>
    <row r="122" spans="1:5" ht="15">
      <c r="A122" s="14">
        <v>32</v>
      </c>
      <c r="B122" s="14" t="s">
        <v>28</v>
      </c>
      <c r="C122" s="15">
        <v>27000</v>
      </c>
      <c r="D122" s="15">
        <v>26866.78</v>
      </c>
      <c r="E122" s="16">
        <f>D122/C122</f>
        <v>0.9950659259259259</v>
      </c>
    </row>
    <row r="123" spans="1:5" ht="15">
      <c r="A123" s="14">
        <v>323</v>
      </c>
      <c r="B123" s="14" t="s">
        <v>38</v>
      </c>
      <c r="C123" s="15">
        <v>27000</v>
      </c>
      <c r="D123" s="15">
        <v>26866.78</v>
      </c>
      <c r="E123" s="16">
        <f>D123/C123</f>
        <v>0.9950659259259259</v>
      </c>
    </row>
    <row r="124" spans="1:5" ht="15">
      <c r="A124" s="14">
        <v>3237</v>
      </c>
      <c r="B124" s="14" t="s">
        <v>45</v>
      </c>
      <c r="C124" s="15">
        <v>27000</v>
      </c>
      <c r="D124" s="15">
        <v>26866.78</v>
      </c>
      <c r="E124" s="16">
        <f>D124/C124</f>
        <v>0.9950659259259259</v>
      </c>
    </row>
    <row r="125" spans="1:5" ht="15">
      <c r="A125" s="67" t="s">
        <v>100</v>
      </c>
      <c r="B125" s="71"/>
      <c r="C125" s="70">
        <f>C122</f>
        <v>27000</v>
      </c>
      <c r="D125" s="28">
        <f>D122</f>
        <v>26866.78</v>
      </c>
      <c r="E125" s="29">
        <f>D125/C125</f>
        <v>0.9950659259259259</v>
      </c>
    </row>
    <row r="126" spans="1:5" s="4" customFormat="1" ht="15">
      <c r="A126" s="41" t="s">
        <v>91</v>
      </c>
      <c r="B126" s="42"/>
      <c r="C126" s="42"/>
      <c r="D126" s="42"/>
      <c r="E126" s="43"/>
    </row>
    <row r="127" spans="1:5" ht="30">
      <c r="A127" s="27" t="s">
        <v>109</v>
      </c>
      <c r="B127" s="27" t="s">
        <v>7</v>
      </c>
      <c r="C127" s="27" t="s">
        <v>137</v>
      </c>
      <c r="D127" s="27" t="s">
        <v>131</v>
      </c>
      <c r="E127" s="27" t="s">
        <v>8</v>
      </c>
    </row>
    <row r="128" spans="1:5" ht="15">
      <c r="A128" s="14"/>
      <c r="B128" s="30">
        <v>1</v>
      </c>
      <c r="C128" s="30">
        <v>2</v>
      </c>
      <c r="D128" s="30">
        <v>3</v>
      </c>
      <c r="E128" s="30" t="s">
        <v>155</v>
      </c>
    </row>
    <row r="129" spans="1:5" ht="15">
      <c r="A129" s="14">
        <v>32</v>
      </c>
      <c r="B129" s="14" t="s">
        <v>28</v>
      </c>
      <c r="C129" s="15">
        <v>98000</v>
      </c>
      <c r="D129" s="15">
        <v>78874.27</v>
      </c>
      <c r="E129" s="16">
        <f>D129/C129</f>
        <v>0.8048394897959185</v>
      </c>
    </row>
    <row r="130" spans="1:5" ht="15">
      <c r="A130" s="14">
        <v>321</v>
      </c>
      <c r="B130" s="14" t="s">
        <v>29</v>
      </c>
      <c r="C130" s="15">
        <v>5000</v>
      </c>
      <c r="D130" s="15">
        <v>4113.77</v>
      </c>
      <c r="E130" s="16">
        <f aca="true" t="shared" si="5" ref="E130:E151">D130/C130</f>
        <v>0.8227540000000001</v>
      </c>
    </row>
    <row r="131" spans="1:5" ht="15">
      <c r="A131" s="14">
        <v>3211</v>
      </c>
      <c r="B131" s="14" t="s">
        <v>30</v>
      </c>
      <c r="C131" s="15">
        <v>5000</v>
      </c>
      <c r="D131" s="15">
        <v>4113.77</v>
      </c>
      <c r="E131" s="16">
        <f t="shared" si="5"/>
        <v>0.8227540000000001</v>
      </c>
    </row>
    <row r="132" spans="1:5" ht="15">
      <c r="A132" s="14">
        <v>322</v>
      </c>
      <c r="B132" s="14" t="s">
        <v>33</v>
      </c>
      <c r="C132" s="15">
        <v>16000</v>
      </c>
      <c r="D132" s="15">
        <v>14211.04</v>
      </c>
      <c r="E132" s="16">
        <f t="shared" si="5"/>
        <v>0.88819</v>
      </c>
    </row>
    <row r="133" spans="1:5" ht="15">
      <c r="A133" s="14">
        <v>3221</v>
      </c>
      <c r="B133" s="14" t="s">
        <v>34</v>
      </c>
      <c r="C133" s="15">
        <v>4000</v>
      </c>
      <c r="D133" s="15">
        <v>3615</v>
      </c>
      <c r="E133" s="16">
        <f t="shared" si="5"/>
        <v>0.90375</v>
      </c>
    </row>
    <row r="134" spans="1:5" ht="15">
      <c r="A134" s="14">
        <v>3224</v>
      </c>
      <c r="B134" s="14" t="s">
        <v>36</v>
      </c>
      <c r="C134" s="15">
        <v>10000</v>
      </c>
      <c r="D134" s="15">
        <v>9538.1</v>
      </c>
      <c r="E134" s="16">
        <f t="shared" si="5"/>
        <v>0.95381</v>
      </c>
    </row>
    <row r="135" spans="1:5" ht="15">
      <c r="A135" s="14">
        <v>3225</v>
      </c>
      <c r="B135" s="14" t="s">
        <v>37</v>
      </c>
      <c r="C135" s="15">
        <v>2000</v>
      </c>
      <c r="D135" s="15">
        <v>1057.94</v>
      </c>
      <c r="E135" s="16">
        <f t="shared" si="5"/>
        <v>0.52897</v>
      </c>
    </row>
    <row r="136" spans="1:5" ht="15">
      <c r="A136" s="14">
        <v>323</v>
      </c>
      <c r="B136" s="14" t="s">
        <v>38</v>
      </c>
      <c r="C136" s="15">
        <v>59000</v>
      </c>
      <c r="D136" s="15">
        <v>48672.57</v>
      </c>
      <c r="E136" s="16">
        <f t="shared" si="5"/>
        <v>0.824958813559322</v>
      </c>
    </row>
    <row r="137" spans="1:5" ht="15">
      <c r="A137" s="14">
        <v>3233</v>
      </c>
      <c r="B137" s="14" t="s">
        <v>41</v>
      </c>
      <c r="C137" s="15">
        <v>1000</v>
      </c>
      <c r="D137" s="15">
        <v>337.5</v>
      </c>
      <c r="E137" s="16">
        <v>0</v>
      </c>
    </row>
    <row r="138" spans="1:5" ht="15">
      <c r="A138" s="14">
        <v>3235</v>
      </c>
      <c r="B138" s="14" t="s">
        <v>43</v>
      </c>
      <c r="C138" s="15">
        <v>1000</v>
      </c>
      <c r="D138" s="15">
        <v>480</v>
      </c>
      <c r="E138" s="16">
        <f t="shared" si="5"/>
        <v>0.48</v>
      </c>
    </row>
    <row r="139" spans="1:5" ht="15">
      <c r="A139" s="14">
        <v>3237</v>
      </c>
      <c r="B139" s="14" t="s">
        <v>45</v>
      </c>
      <c r="C139" s="15">
        <v>43000</v>
      </c>
      <c r="D139" s="15">
        <v>37176.62</v>
      </c>
      <c r="E139" s="16">
        <f t="shared" si="5"/>
        <v>0.8645725581395349</v>
      </c>
    </row>
    <row r="140" spans="1:5" ht="15">
      <c r="A140" s="14">
        <v>3239</v>
      </c>
      <c r="B140" s="14" t="s">
        <v>47</v>
      </c>
      <c r="C140" s="15">
        <v>14000</v>
      </c>
      <c r="D140" s="15">
        <v>10678.45</v>
      </c>
      <c r="E140" s="16">
        <f t="shared" si="5"/>
        <v>0.7627464285714286</v>
      </c>
    </row>
    <row r="141" spans="1:5" ht="15">
      <c r="A141" s="14">
        <v>324</v>
      </c>
      <c r="B141" s="14" t="s">
        <v>48</v>
      </c>
      <c r="C141" s="15">
        <v>10000</v>
      </c>
      <c r="D141" s="15">
        <v>9665.01</v>
      </c>
      <c r="E141" s="16">
        <f t="shared" si="5"/>
        <v>0.966501</v>
      </c>
    </row>
    <row r="142" spans="1:5" ht="15">
      <c r="A142" s="14">
        <v>3241</v>
      </c>
      <c r="B142" s="14" t="s">
        <v>48</v>
      </c>
      <c r="C142" s="15">
        <v>10000</v>
      </c>
      <c r="D142" s="15">
        <v>9665.01</v>
      </c>
      <c r="E142" s="16">
        <f t="shared" si="5"/>
        <v>0.966501</v>
      </c>
    </row>
    <row r="143" spans="1:5" ht="15">
      <c r="A143" s="14">
        <v>329</v>
      </c>
      <c r="B143" s="14" t="s">
        <v>49</v>
      </c>
      <c r="C143" s="15">
        <v>8000</v>
      </c>
      <c r="D143" s="15">
        <v>2211.88</v>
      </c>
      <c r="E143" s="16">
        <f t="shared" si="5"/>
        <v>0.27648500000000004</v>
      </c>
    </row>
    <row r="144" spans="1:5" ht="15">
      <c r="A144" s="14">
        <v>3292</v>
      </c>
      <c r="B144" s="14" t="s">
        <v>50</v>
      </c>
      <c r="C144" s="15">
        <v>2000</v>
      </c>
      <c r="D144" s="15">
        <v>1771.88</v>
      </c>
      <c r="E144" s="16">
        <f t="shared" si="5"/>
        <v>0.8859400000000001</v>
      </c>
    </row>
    <row r="145" spans="1:5" ht="15">
      <c r="A145" s="14">
        <v>3293</v>
      </c>
      <c r="B145" s="14" t="s">
        <v>51</v>
      </c>
      <c r="C145" s="15">
        <v>5000</v>
      </c>
      <c r="D145" s="15">
        <v>0</v>
      </c>
      <c r="E145" s="16">
        <f t="shared" si="5"/>
        <v>0</v>
      </c>
    </row>
    <row r="146" spans="1:5" ht="15">
      <c r="A146" s="14">
        <v>3295</v>
      </c>
      <c r="B146" s="14" t="s">
        <v>52</v>
      </c>
      <c r="C146" s="15">
        <v>1000</v>
      </c>
      <c r="D146" s="15">
        <v>440</v>
      </c>
      <c r="E146" s="16">
        <f t="shared" si="5"/>
        <v>0.44</v>
      </c>
    </row>
    <row r="147" spans="1:5" ht="15">
      <c r="A147" s="14">
        <v>42</v>
      </c>
      <c r="B147" s="14" t="s">
        <v>59</v>
      </c>
      <c r="C147" s="15">
        <v>19000</v>
      </c>
      <c r="D147" s="15">
        <v>17152</v>
      </c>
      <c r="E147" s="16">
        <f t="shared" si="5"/>
        <v>0.9027368421052632</v>
      </c>
    </row>
    <row r="148" spans="1:5" ht="15">
      <c r="A148" s="14">
        <v>422</v>
      </c>
      <c r="B148" s="14" t="s">
        <v>60</v>
      </c>
      <c r="C148" s="15">
        <v>19000</v>
      </c>
      <c r="D148" s="15">
        <v>17152</v>
      </c>
      <c r="E148" s="16">
        <f t="shared" si="5"/>
        <v>0.9027368421052632</v>
      </c>
    </row>
    <row r="149" spans="1:5" ht="15">
      <c r="A149" s="14">
        <v>4223</v>
      </c>
      <c r="B149" s="14" t="s">
        <v>62</v>
      </c>
      <c r="C149" s="15">
        <v>16000</v>
      </c>
      <c r="D149" s="15">
        <v>15024</v>
      </c>
      <c r="E149" s="16">
        <f t="shared" si="5"/>
        <v>0.939</v>
      </c>
    </row>
    <row r="150" spans="1:5" ht="15">
      <c r="A150" s="14">
        <v>4227</v>
      </c>
      <c r="B150" s="14" t="s">
        <v>63</v>
      </c>
      <c r="C150" s="15">
        <v>3000</v>
      </c>
      <c r="D150" s="15">
        <v>2128</v>
      </c>
      <c r="E150" s="16">
        <f t="shared" si="5"/>
        <v>0.7093333333333334</v>
      </c>
    </row>
    <row r="151" spans="1:5" ht="15">
      <c r="A151" s="67" t="s">
        <v>100</v>
      </c>
      <c r="B151" s="71"/>
      <c r="C151" s="70">
        <f>C129+C147</f>
        <v>117000</v>
      </c>
      <c r="D151" s="28">
        <f>D129+D147</f>
        <v>96026.27</v>
      </c>
      <c r="E151" s="29">
        <f t="shared" si="5"/>
        <v>0.8207373504273504</v>
      </c>
    </row>
    <row r="152" spans="1:5" s="4" customFormat="1" ht="15">
      <c r="A152" s="32" t="s">
        <v>105</v>
      </c>
      <c r="B152" s="33"/>
      <c r="C152" s="33"/>
      <c r="D152" s="33"/>
      <c r="E152" s="34"/>
    </row>
    <row r="153" spans="1:5" s="4" customFormat="1" ht="15">
      <c r="A153" s="38" t="s">
        <v>106</v>
      </c>
      <c r="B153" s="44"/>
      <c r="C153" s="44"/>
      <c r="D153" s="44"/>
      <c r="E153" s="45"/>
    </row>
    <row r="154" spans="1:5" ht="30">
      <c r="A154" s="27" t="s">
        <v>109</v>
      </c>
      <c r="B154" s="27" t="s">
        <v>7</v>
      </c>
      <c r="C154" s="27" t="s">
        <v>137</v>
      </c>
      <c r="D154" s="27" t="s">
        <v>131</v>
      </c>
      <c r="E154" s="27" t="s">
        <v>8</v>
      </c>
    </row>
    <row r="155" spans="1:5" ht="15">
      <c r="A155" s="14"/>
      <c r="B155" s="30">
        <v>1</v>
      </c>
      <c r="C155" s="30">
        <v>2</v>
      </c>
      <c r="D155" s="30">
        <v>3</v>
      </c>
      <c r="E155" s="30" t="s">
        <v>155</v>
      </c>
    </row>
    <row r="156" spans="1:5" ht="15">
      <c r="A156" s="14">
        <v>32</v>
      </c>
      <c r="B156" s="14" t="s">
        <v>28</v>
      </c>
      <c r="C156" s="15">
        <v>4000</v>
      </c>
      <c r="D156" s="15">
        <v>2316.62</v>
      </c>
      <c r="E156" s="16">
        <f>D156/C156</f>
        <v>0.579155</v>
      </c>
    </row>
    <row r="157" spans="1:5" ht="15">
      <c r="A157" s="14">
        <v>322</v>
      </c>
      <c r="B157" s="14" t="s">
        <v>33</v>
      </c>
      <c r="C157" s="15">
        <v>3000</v>
      </c>
      <c r="D157" s="15">
        <v>1450.88</v>
      </c>
      <c r="E157" s="16">
        <f aca="true" t="shared" si="6" ref="E157:E162">D157/C157</f>
        <v>0.4836266666666667</v>
      </c>
    </row>
    <row r="158" spans="1:5" ht="15">
      <c r="A158" s="14">
        <v>3224</v>
      </c>
      <c r="B158" s="14" t="s">
        <v>36</v>
      </c>
      <c r="C158" s="15">
        <v>1000</v>
      </c>
      <c r="D158" s="15">
        <v>110.88</v>
      </c>
      <c r="E158" s="16">
        <f t="shared" si="6"/>
        <v>0.11087999999999999</v>
      </c>
    </row>
    <row r="159" spans="1:5" ht="15">
      <c r="A159" s="14">
        <v>3225</v>
      </c>
      <c r="B159" s="14" t="s">
        <v>37</v>
      </c>
      <c r="C159" s="15">
        <v>2000</v>
      </c>
      <c r="D159" s="15">
        <v>1340</v>
      </c>
      <c r="E159" s="16">
        <f t="shared" si="6"/>
        <v>0.67</v>
      </c>
    </row>
    <row r="160" spans="1:5" ht="15">
      <c r="A160" s="14">
        <v>323</v>
      </c>
      <c r="B160" s="14" t="s">
        <v>38</v>
      </c>
      <c r="C160" s="15">
        <v>1000</v>
      </c>
      <c r="D160" s="15">
        <v>865.74</v>
      </c>
      <c r="E160" s="16">
        <f t="shared" si="6"/>
        <v>0.86574</v>
      </c>
    </row>
    <row r="161" spans="1:5" ht="15">
      <c r="A161" s="14">
        <v>3237</v>
      </c>
      <c r="B161" s="14" t="s">
        <v>45</v>
      </c>
      <c r="C161" s="15">
        <v>1000</v>
      </c>
      <c r="D161" s="15">
        <v>865.74</v>
      </c>
      <c r="E161" s="16">
        <f t="shared" si="6"/>
        <v>0.86574</v>
      </c>
    </row>
    <row r="162" spans="1:5" ht="15">
      <c r="A162" s="67" t="s">
        <v>100</v>
      </c>
      <c r="B162" s="68"/>
      <c r="C162" s="70">
        <f>C156</f>
        <v>4000</v>
      </c>
      <c r="D162" s="28">
        <f>D156</f>
        <v>2316.62</v>
      </c>
      <c r="E162" s="29">
        <f t="shared" si="6"/>
        <v>0.579155</v>
      </c>
    </row>
    <row r="163" spans="1:5" s="4" customFormat="1" ht="15">
      <c r="A163" s="41" t="s">
        <v>87</v>
      </c>
      <c r="B163" s="42"/>
      <c r="C163" s="42"/>
      <c r="D163" s="42"/>
      <c r="E163" s="43"/>
    </row>
    <row r="164" spans="1:5" ht="30">
      <c r="A164" s="27" t="s">
        <v>109</v>
      </c>
      <c r="B164" s="27" t="s">
        <v>7</v>
      </c>
      <c r="C164" s="27" t="s">
        <v>137</v>
      </c>
      <c r="D164" s="27" t="s">
        <v>131</v>
      </c>
      <c r="E164" s="27" t="s">
        <v>8</v>
      </c>
    </row>
    <row r="165" spans="1:5" ht="15">
      <c r="A165" s="14"/>
      <c r="B165" s="30">
        <v>1</v>
      </c>
      <c r="C165" s="30">
        <v>2</v>
      </c>
      <c r="D165" s="30">
        <v>3</v>
      </c>
      <c r="E165" s="30" t="s">
        <v>155</v>
      </c>
    </row>
    <row r="166" spans="1:5" ht="15">
      <c r="A166" s="14">
        <v>32</v>
      </c>
      <c r="B166" s="14" t="s">
        <v>28</v>
      </c>
      <c r="C166" s="15">
        <v>16000</v>
      </c>
      <c r="D166" s="15">
        <v>15000</v>
      </c>
      <c r="E166" s="16">
        <f>D166/C166</f>
        <v>0.9375</v>
      </c>
    </row>
    <row r="167" spans="1:5" ht="15">
      <c r="A167" s="14">
        <v>323</v>
      </c>
      <c r="B167" s="14" t="s">
        <v>38</v>
      </c>
      <c r="C167" s="15">
        <v>16000</v>
      </c>
      <c r="D167" s="15">
        <v>15000</v>
      </c>
      <c r="E167" s="16">
        <f>D167/C167</f>
        <v>0.9375</v>
      </c>
    </row>
    <row r="168" spans="1:5" ht="15">
      <c r="A168" s="14">
        <v>3232</v>
      </c>
      <c r="B168" s="14" t="s">
        <v>95</v>
      </c>
      <c r="C168" s="15">
        <v>14000</v>
      </c>
      <c r="D168" s="15">
        <v>13875</v>
      </c>
      <c r="E168" s="16">
        <f>D168/C168</f>
        <v>0.9910714285714286</v>
      </c>
    </row>
    <row r="169" spans="1:5" ht="15">
      <c r="A169" s="14">
        <v>3237</v>
      </c>
      <c r="B169" s="14" t="s">
        <v>45</v>
      </c>
      <c r="C169" s="15">
        <v>2000</v>
      </c>
      <c r="D169" s="15">
        <v>1125</v>
      </c>
      <c r="E169" s="16">
        <f>D169/C169</f>
        <v>0.5625</v>
      </c>
    </row>
    <row r="170" spans="1:5" ht="15">
      <c r="A170" s="67" t="s">
        <v>100</v>
      </c>
      <c r="B170" s="71"/>
      <c r="C170" s="70">
        <f>C166</f>
        <v>16000</v>
      </c>
      <c r="D170" s="28">
        <f>D166</f>
        <v>15000</v>
      </c>
      <c r="E170" s="29">
        <f>D170/C170</f>
        <v>0.9375</v>
      </c>
    </row>
    <row r="171" spans="1:5" s="4" customFormat="1" ht="15">
      <c r="A171" s="41" t="s">
        <v>88</v>
      </c>
      <c r="B171" s="42"/>
      <c r="C171" s="42"/>
      <c r="D171" s="42"/>
      <c r="E171" s="43"/>
    </row>
    <row r="172" spans="1:5" ht="30">
      <c r="A172" s="27" t="s">
        <v>109</v>
      </c>
      <c r="B172" s="27" t="s">
        <v>7</v>
      </c>
      <c r="C172" s="27" t="s">
        <v>137</v>
      </c>
      <c r="D172" s="27" t="s">
        <v>131</v>
      </c>
      <c r="E172" s="27" t="s">
        <v>8</v>
      </c>
    </row>
    <row r="173" spans="1:5" ht="15">
      <c r="A173" s="14"/>
      <c r="B173" s="30">
        <v>1</v>
      </c>
      <c r="C173" s="30">
        <v>2</v>
      </c>
      <c r="D173" s="30">
        <v>3</v>
      </c>
      <c r="E173" s="30" t="s">
        <v>155</v>
      </c>
    </row>
    <row r="174" spans="1:5" ht="15">
      <c r="A174" s="14">
        <v>32</v>
      </c>
      <c r="B174" s="14" t="s">
        <v>28</v>
      </c>
      <c r="C174" s="15">
        <v>100000</v>
      </c>
      <c r="D174" s="15">
        <v>99161</v>
      </c>
      <c r="E174" s="16">
        <f>D174/C174</f>
        <v>0.99161</v>
      </c>
    </row>
    <row r="175" spans="1:5" ht="15">
      <c r="A175" s="14">
        <v>321</v>
      </c>
      <c r="B175" s="14" t="s">
        <v>29</v>
      </c>
      <c r="C175" s="15">
        <v>5000</v>
      </c>
      <c r="D175" s="15">
        <v>4896.92</v>
      </c>
      <c r="E175" s="16">
        <f aca="true" t="shared" si="7" ref="E175:E186">D175/C175</f>
        <v>0.979384</v>
      </c>
    </row>
    <row r="176" spans="1:5" ht="15">
      <c r="A176" s="14">
        <v>3212</v>
      </c>
      <c r="B176" s="14" t="s">
        <v>31</v>
      </c>
      <c r="C176" s="15">
        <v>5000</v>
      </c>
      <c r="D176" s="15">
        <v>4896.92</v>
      </c>
      <c r="E176" s="16">
        <f t="shared" si="7"/>
        <v>0.979384</v>
      </c>
    </row>
    <row r="177" spans="1:5" ht="15">
      <c r="A177" s="14">
        <v>322</v>
      </c>
      <c r="B177" s="14" t="s">
        <v>33</v>
      </c>
      <c r="C177" s="15">
        <v>2000</v>
      </c>
      <c r="D177" s="15">
        <v>1373.62</v>
      </c>
      <c r="E177" s="16">
        <f t="shared" si="7"/>
        <v>0.6868099999999999</v>
      </c>
    </row>
    <row r="178" spans="1:5" ht="15">
      <c r="A178" s="14">
        <v>3224</v>
      </c>
      <c r="B178" s="14" t="s">
        <v>36</v>
      </c>
      <c r="C178" s="15">
        <v>2000</v>
      </c>
      <c r="D178" s="15">
        <v>1373.62</v>
      </c>
      <c r="E178" s="16">
        <f t="shared" si="7"/>
        <v>0.6868099999999999</v>
      </c>
    </row>
    <row r="179" spans="1:5" ht="15">
      <c r="A179" s="14">
        <v>323</v>
      </c>
      <c r="B179" s="14" t="s">
        <v>38</v>
      </c>
      <c r="C179" s="15">
        <v>93000</v>
      </c>
      <c r="D179" s="15">
        <v>92890.46</v>
      </c>
      <c r="E179" s="16">
        <f t="shared" si="7"/>
        <v>0.9988221505376345</v>
      </c>
    </row>
    <row r="180" spans="1:5" ht="15">
      <c r="A180" s="14">
        <v>3232</v>
      </c>
      <c r="B180" s="14" t="s">
        <v>95</v>
      </c>
      <c r="C180" s="15">
        <v>2000</v>
      </c>
      <c r="D180" s="15">
        <v>2000</v>
      </c>
      <c r="E180" s="16">
        <f t="shared" si="7"/>
        <v>1</v>
      </c>
    </row>
    <row r="181" spans="1:5" ht="15">
      <c r="A181" s="14">
        <v>3235</v>
      </c>
      <c r="B181" s="14" t="s">
        <v>43</v>
      </c>
      <c r="C181" s="15">
        <v>2000</v>
      </c>
      <c r="D181" s="15">
        <v>2000</v>
      </c>
      <c r="E181" s="16">
        <f t="shared" si="7"/>
        <v>1</v>
      </c>
    </row>
    <row r="182" spans="1:5" ht="15">
      <c r="A182" s="14">
        <v>3237</v>
      </c>
      <c r="B182" s="14" t="s">
        <v>45</v>
      </c>
      <c r="C182" s="15">
        <v>89000</v>
      </c>
      <c r="D182" s="15">
        <v>88890.46</v>
      </c>
      <c r="E182" s="16">
        <f t="shared" si="7"/>
        <v>0.9987692134831462</v>
      </c>
    </row>
    <row r="183" spans="1:5" ht="15">
      <c r="A183" s="14">
        <v>42</v>
      </c>
      <c r="B183" s="14" t="s">
        <v>59</v>
      </c>
      <c r="C183" s="15">
        <v>1000</v>
      </c>
      <c r="D183" s="15">
        <v>839</v>
      </c>
      <c r="E183" s="16">
        <f t="shared" si="7"/>
        <v>0.839</v>
      </c>
    </row>
    <row r="184" spans="1:5" ht="15">
      <c r="A184" s="14">
        <v>422</v>
      </c>
      <c r="B184" s="14" t="s">
        <v>60</v>
      </c>
      <c r="C184" s="15">
        <v>1000</v>
      </c>
      <c r="D184" s="15">
        <v>839</v>
      </c>
      <c r="E184" s="16">
        <f t="shared" si="7"/>
        <v>0.839</v>
      </c>
    </row>
    <row r="185" spans="1:5" ht="15">
      <c r="A185" s="14">
        <v>4221</v>
      </c>
      <c r="B185" s="14" t="s">
        <v>61</v>
      </c>
      <c r="C185" s="15">
        <v>1000</v>
      </c>
      <c r="D185" s="15">
        <v>839</v>
      </c>
      <c r="E185" s="16">
        <f t="shared" si="7"/>
        <v>0.839</v>
      </c>
    </row>
    <row r="186" spans="1:5" ht="15">
      <c r="A186" s="67" t="s">
        <v>100</v>
      </c>
      <c r="B186" s="71"/>
      <c r="C186" s="28">
        <f>C174+C183</f>
        <v>101000</v>
      </c>
      <c r="D186" s="28">
        <f>D174+D183</f>
        <v>100000</v>
      </c>
      <c r="E186" s="29">
        <f t="shared" si="7"/>
        <v>0.9900990099009901</v>
      </c>
    </row>
    <row r="187" spans="1:5" s="4" customFormat="1" ht="15">
      <c r="A187" s="41" t="s">
        <v>91</v>
      </c>
      <c r="B187" s="42"/>
      <c r="C187" s="42"/>
      <c r="D187" s="42"/>
      <c r="E187" s="43"/>
    </row>
    <row r="188" spans="1:5" ht="30">
      <c r="A188" s="27" t="s">
        <v>109</v>
      </c>
      <c r="B188" s="27" t="s">
        <v>7</v>
      </c>
      <c r="C188" s="27" t="s">
        <v>137</v>
      </c>
      <c r="D188" s="27" t="s">
        <v>131</v>
      </c>
      <c r="E188" s="27" t="s">
        <v>8</v>
      </c>
    </row>
    <row r="189" spans="1:5" ht="15">
      <c r="A189" s="14"/>
      <c r="B189" s="30">
        <v>1</v>
      </c>
      <c r="C189" s="30">
        <v>2</v>
      </c>
      <c r="D189" s="30">
        <v>3</v>
      </c>
      <c r="E189" s="30" t="s">
        <v>155</v>
      </c>
    </row>
    <row r="190" spans="1:5" ht="15">
      <c r="A190" s="14">
        <v>32</v>
      </c>
      <c r="B190" s="14" t="s">
        <v>28</v>
      </c>
      <c r="C190" s="15">
        <v>47000</v>
      </c>
      <c r="D190" s="15">
        <v>43778.9</v>
      </c>
      <c r="E190" s="16">
        <f aca="true" t="shared" si="8" ref="E190:E202">D190/C190</f>
        <v>0.9314659574468085</v>
      </c>
    </row>
    <row r="191" spans="1:5" ht="15">
      <c r="A191" s="14">
        <v>321</v>
      </c>
      <c r="B191" s="14" t="s">
        <v>29</v>
      </c>
      <c r="C191" s="15">
        <v>9000</v>
      </c>
      <c r="D191" s="15">
        <v>8353.17</v>
      </c>
      <c r="E191" s="16">
        <f t="shared" si="8"/>
        <v>0.92813</v>
      </c>
    </row>
    <row r="192" spans="1:5" ht="15">
      <c r="A192" s="14">
        <v>3212</v>
      </c>
      <c r="B192" s="14" t="s">
        <v>31</v>
      </c>
      <c r="C192" s="15">
        <v>9000</v>
      </c>
      <c r="D192" s="15">
        <v>835317</v>
      </c>
      <c r="E192" s="16">
        <f t="shared" si="8"/>
        <v>92.813</v>
      </c>
    </row>
    <row r="193" spans="1:5" ht="15">
      <c r="A193" s="14">
        <v>322</v>
      </c>
      <c r="B193" s="14" t="s">
        <v>33</v>
      </c>
      <c r="C193" s="15">
        <v>2000</v>
      </c>
      <c r="D193" s="15">
        <v>1065.41</v>
      </c>
      <c r="E193" s="16">
        <f t="shared" si="8"/>
        <v>0.5327050000000001</v>
      </c>
    </row>
    <row r="194" spans="1:5" ht="15">
      <c r="A194" s="14">
        <v>3221</v>
      </c>
      <c r="B194" s="14" t="s">
        <v>34</v>
      </c>
      <c r="C194" s="15">
        <v>1000</v>
      </c>
      <c r="D194" s="15">
        <v>249</v>
      </c>
      <c r="E194" s="16">
        <f t="shared" si="8"/>
        <v>0.249</v>
      </c>
    </row>
    <row r="195" spans="1:5" ht="15">
      <c r="A195" s="14">
        <v>3223</v>
      </c>
      <c r="B195" s="14" t="s">
        <v>35</v>
      </c>
      <c r="C195" s="15">
        <v>1000</v>
      </c>
      <c r="D195" s="15">
        <v>816.41</v>
      </c>
      <c r="E195" s="16">
        <f t="shared" si="8"/>
        <v>0.81641</v>
      </c>
    </row>
    <row r="196" spans="1:5" ht="15">
      <c r="A196" s="14">
        <v>323</v>
      </c>
      <c r="B196" s="14" t="s">
        <v>38</v>
      </c>
      <c r="C196" s="15">
        <v>22000</v>
      </c>
      <c r="D196" s="15">
        <v>21160.32</v>
      </c>
      <c r="E196" s="16">
        <f t="shared" si="8"/>
        <v>0.9618327272727273</v>
      </c>
    </row>
    <row r="197" spans="1:5" ht="15">
      <c r="A197" s="14">
        <v>3232</v>
      </c>
      <c r="B197" s="14" t="s">
        <v>95</v>
      </c>
      <c r="C197" s="15">
        <v>2000</v>
      </c>
      <c r="D197" s="15">
        <v>1881</v>
      </c>
      <c r="E197" s="16">
        <f t="shared" si="8"/>
        <v>0.9405</v>
      </c>
    </row>
    <row r="198" spans="1:5" ht="15">
      <c r="A198" s="14">
        <v>3234</v>
      </c>
      <c r="B198" s="14" t="s">
        <v>42</v>
      </c>
      <c r="C198" s="15">
        <v>1000</v>
      </c>
      <c r="D198" s="15">
        <v>368</v>
      </c>
      <c r="E198" s="16">
        <f t="shared" si="8"/>
        <v>0.368</v>
      </c>
    </row>
    <row r="199" spans="1:5" ht="15">
      <c r="A199" s="14">
        <v>3237</v>
      </c>
      <c r="B199" s="14" t="s">
        <v>45</v>
      </c>
      <c r="C199" s="15">
        <v>19000</v>
      </c>
      <c r="D199" s="15">
        <v>18911.32</v>
      </c>
      <c r="E199" s="16">
        <f t="shared" si="8"/>
        <v>0.9953326315789474</v>
      </c>
    </row>
    <row r="200" spans="1:5" ht="15">
      <c r="A200" s="14">
        <v>324</v>
      </c>
      <c r="B200" s="14" t="s">
        <v>48</v>
      </c>
      <c r="C200" s="15">
        <v>14000</v>
      </c>
      <c r="D200" s="15">
        <v>13200</v>
      </c>
      <c r="E200" s="16">
        <f t="shared" si="8"/>
        <v>0.9428571428571428</v>
      </c>
    </row>
    <row r="201" spans="1:5" ht="15">
      <c r="A201" s="14">
        <v>3241</v>
      </c>
      <c r="B201" s="14" t="s">
        <v>48</v>
      </c>
      <c r="C201" s="15">
        <v>14000</v>
      </c>
      <c r="D201" s="15">
        <v>13200</v>
      </c>
      <c r="E201" s="16">
        <f t="shared" si="8"/>
        <v>0.9428571428571428</v>
      </c>
    </row>
    <row r="202" spans="1:5" ht="15">
      <c r="A202" s="67" t="s">
        <v>100</v>
      </c>
      <c r="B202" s="71"/>
      <c r="C202" s="28">
        <f>C190</f>
        <v>47000</v>
      </c>
      <c r="D202" s="28">
        <f>D190</f>
        <v>43778.9</v>
      </c>
      <c r="E202" s="29">
        <f t="shared" si="8"/>
        <v>0.9314659574468085</v>
      </c>
    </row>
    <row r="203" spans="1:5" ht="15">
      <c r="A203" s="41" t="s">
        <v>107</v>
      </c>
      <c r="B203" s="42"/>
      <c r="C203" s="42"/>
      <c r="D203" s="42"/>
      <c r="E203" s="46"/>
    </row>
    <row r="204" spans="1:5" ht="15">
      <c r="A204" s="41" t="s">
        <v>85</v>
      </c>
      <c r="B204" s="42"/>
      <c r="C204" s="42"/>
      <c r="D204" s="42"/>
      <c r="E204" s="43"/>
    </row>
    <row r="205" spans="1:5" ht="30">
      <c r="A205" s="13" t="s">
        <v>109</v>
      </c>
      <c r="B205" s="13" t="s">
        <v>7</v>
      </c>
      <c r="C205" s="13" t="s">
        <v>137</v>
      </c>
      <c r="D205" s="13" t="s">
        <v>131</v>
      </c>
      <c r="E205" s="13" t="s">
        <v>8</v>
      </c>
    </row>
    <row r="206" spans="1:5" ht="15">
      <c r="A206" s="14"/>
      <c r="B206" s="30">
        <v>1</v>
      </c>
      <c r="C206" s="30">
        <v>2</v>
      </c>
      <c r="D206" s="30">
        <v>3</v>
      </c>
      <c r="E206" s="30" t="s">
        <v>155</v>
      </c>
    </row>
    <row r="207" spans="1:5" ht="15">
      <c r="A207" s="14">
        <v>32</v>
      </c>
      <c r="B207" s="14" t="s">
        <v>28</v>
      </c>
      <c r="C207" s="15">
        <v>80000</v>
      </c>
      <c r="D207" s="15">
        <v>61919.98</v>
      </c>
      <c r="E207" s="69">
        <f>D207/C207</f>
        <v>0.77399975</v>
      </c>
    </row>
    <row r="208" spans="1:5" ht="15">
      <c r="A208" s="14">
        <v>323</v>
      </c>
      <c r="B208" s="14" t="s">
        <v>38</v>
      </c>
      <c r="C208" s="15">
        <v>80000</v>
      </c>
      <c r="D208" s="15">
        <v>61919.98</v>
      </c>
      <c r="E208" s="69">
        <f>D208/C208</f>
        <v>0.77399975</v>
      </c>
    </row>
    <row r="209" spans="1:5" ht="15">
      <c r="A209" s="14">
        <v>3237</v>
      </c>
      <c r="B209" s="14" t="s">
        <v>45</v>
      </c>
      <c r="C209" s="15">
        <v>5000</v>
      </c>
      <c r="D209" s="15">
        <v>7347.23</v>
      </c>
      <c r="E209" s="69">
        <f>D209/C209</f>
        <v>1.4694459999999998</v>
      </c>
    </row>
    <row r="210" spans="1:5" ht="15">
      <c r="A210" s="14">
        <v>3239</v>
      </c>
      <c r="B210" s="14" t="s">
        <v>47</v>
      </c>
      <c r="C210" s="15">
        <v>75000</v>
      </c>
      <c r="D210" s="15">
        <v>54572.75</v>
      </c>
      <c r="E210" s="69">
        <f>D210/C210</f>
        <v>0.7276366666666667</v>
      </c>
    </row>
    <row r="211" spans="1:5" ht="15">
      <c r="A211" s="67" t="s">
        <v>100</v>
      </c>
      <c r="B211" s="71"/>
      <c r="C211" s="28">
        <f>C207</f>
        <v>80000</v>
      </c>
      <c r="D211" s="28">
        <f>D207</f>
        <v>61919.98</v>
      </c>
      <c r="E211" s="29">
        <f>D211/C211</f>
        <v>0.77399975</v>
      </c>
    </row>
    <row r="212" spans="1:5" s="4" customFormat="1" ht="15">
      <c r="A212" s="41" t="s">
        <v>107</v>
      </c>
      <c r="B212" s="42"/>
      <c r="C212" s="42"/>
      <c r="D212" s="42"/>
      <c r="E212" s="46"/>
    </row>
    <row r="213" spans="1:5" s="4" customFormat="1" ht="15">
      <c r="A213" s="41" t="s">
        <v>86</v>
      </c>
      <c r="B213" s="42"/>
      <c r="C213" s="42"/>
      <c r="D213" s="42"/>
      <c r="E213" s="43"/>
    </row>
    <row r="214" spans="1:5" ht="30">
      <c r="A214" s="13" t="s">
        <v>109</v>
      </c>
      <c r="B214" s="13" t="s">
        <v>7</v>
      </c>
      <c r="C214" s="13" t="s">
        <v>137</v>
      </c>
      <c r="D214" s="13" t="s">
        <v>131</v>
      </c>
      <c r="E214" s="13" t="s">
        <v>8</v>
      </c>
    </row>
    <row r="215" spans="1:5" ht="15">
      <c r="A215" s="14"/>
      <c r="B215" s="30">
        <v>1</v>
      </c>
      <c r="C215" s="30">
        <v>2</v>
      </c>
      <c r="D215" s="30">
        <v>3</v>
      </c>
      <c r="E215" s="30" t="s">
        <v>155</v>
      </c>
    </row>
    <row r="216" spans="1:5" ht="15">
      <c r="A216" s="14">
        <v>32</v>
      </c>
      <c r="B216" s="14" t="s">
        <v>28</v>
      </c>
      <c r="C216" s="15">
        <v>34000</v>
      </c>
      <c r="D216" s="15">
        <v>34000</v>
      </c>
      <c r="E216" s="69">
        <f>D216/C216</f>
        <v>1</v>
      </c>
    </row>
    <row r="217" spans="1:5" ht="15">
      <c r="A217" s="14">
        <v>323</v>
      </c>
      <c r="B217" s="14" t="s">
        <v>38</v>
      </c>
      <c r="C217" s="15">
        <v>34000</v>
      </c>
      <c r="D217" s="15">
        <v>34000</v>
      </c>
      <c r="E217" s="69">
        <f>D217/C217</f>
        <v>1</v>
      </c>
    </row>
    <row r="218" spans="1:5" ht="15">
      <c r="A218" s="14">
        <v>3237</v>
      </c>
      <c r="B218" s="14" t="s">
        <v>45</v>
      </c>
      <c r="C218" s="15">
        <v>4000</v>
      </c>
      <c r="D218" s="15">
        <v>4000</v>
      </c>
      <c r="E218" s="69">
        <f>D218/C218</f>
        <v>1</v>
      </c>
    </row>
    <row r="219" spans="1:5" ht="15">
      <c r="A219" s="14">
        <v>3239</v>
      </c>
      <c r="B219" s="14" t="s">
        <v>47</v>
      </c>
      <c r="C219" s="15">
        <v>30000</v>
      </c>
      <c r="D219" s="15">
        <v>30000</v>
      </c>
      <c r="E219" s="69">
        <f>D219/C219</f>
        <v>1</v>
      </c>
    </row>
    <row r="220" spans="1:5" ht="15">
      <c r="A220" s="67" t="s">
        <v>100</v>
      </c>
      <c r="B220" s="71"/>
      <c r="C220" s="28">
        <f>C216</f>
        <v>34000</v>
      </c>
      <c r="D220" s="28">
        <f>D216</f>
        <v>34000</v>
      </c>
      <c r="E220" s="29">
        <f>D220/C220</f>
        <v>1</v>
      </c>
    </row>
    <row r="221" spans="1:5" ht="15">
      <c r="A221" s="41" t="s">
        <v>107</v>
      </c>
      <c r="B221" s="42"/>
      <c r="C221" s="42"/>
      <c r="D221" s="42"/>
      <c r="E221" s="46"/>
    </row>
    <row r="222" spans="1:5" ht="15">
      <c r="A222" s="41" t="s">
        <v>88</v>
      </c>
      <c r="B222" s="42"/>
      <c r="C222" s="42"/>
      <c r="D222" s="42"/>
      <c r="E222" s="43"/>
    </row>
    <row r="223" spans="1:5" ht="30">
      <c r="A223" s="13" t="s">
        <v>109</v>
      </c>
      <c r="B223" s="13" t="s">
        <v>7</v>
      </c>
      <c r="C223" s="13" t="s">
        <v>137</v>
      </c>
      <c r="D223" s="13" t="s">
        <v>131</v>
      </c>
      <c r="E223" s="13" t="s">
        <v>8</v>
      </c>
    </row>
    <row r="224" spans="1:5" ht="15">
      <c r="A224" s="14"/>
      <c r="B224" s="30">
        <v>1</v>
      </c>
      <c r="C224" s="30">
        <v>2</v>
      </c>
      <c r="D224" s="30">
        <v>3</v>
      </c>
      <c r="E224" s="30" t="s">
        <v>155</v>
      </c>
    </row>
    <row r="225" spans="1:5" ht="15">
      <c r="A225" s="14">
        <v>32</v>
      </c>
      <c r="B225" s="14" t="s">
        <v>28</v>
      </c>
      <c r="C225" s="15">
        <v>10000</v>
      </c>
      <c r="D225" s="15">
        <v>10000</v>
      </c>
      <c r="E225" s="69">
        <f>D225/C225</f>
        <v>1</v>
      </c>
    </row>
    <row r="226" spans="1:5" ht="15">
      <c r="A226" s="14">
        <v>323</v>
      </c>
      <c r="B226" s="14" t="s">
        <v>38</v>
      </c>
      <c r="C226" s="15">
        <v>10000</v>
      </c>
      <c r="D226" s="15">
        <v>10000</v>
      </c>
      <c r="E226" s="69">
        <f>D226/C226</f>
        <v>1</v>
      </c>
    </row>
    <row r="227" spans="1:5" ht="15">
      <c r="A227" s="14">
        <v>3237</v>
      </c>
      <c r="B227" s="14" t="s">
        <v>45</v>
      </c>
      <c r="C227" s="15">
        <v>10000</v>
      </c>
      <c r="D227" s="15">
        <v>10000</v>
      </c>
      <c r="E227" s="69">
        <f>D227/C227</f>
        <v>1</v>
      </c>
    </row>
    <row r="228" spans="1:5" ht="15">
      <c r="A228" s="67" t="s">
        <v>100</v>
      </c>
      <c r="B228" s="71"/>
      <c r="C228" s="28">
        <f>C225</f>
        <v>10000</v>
      </c>
      <c r="D228" s="28">
        <f>D225</f>
        <v>10000</v>
      </c>
      <c r="E228" s="29">
        <f>D228/C228</f>
        <v>1</v>
      </c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fitToHeight="0" fitToWidth="1" horizontalDpi="600" verticalDpi="600" orientation="landscape" paperSize="9" r:id="rId1"/>
  <rowBreaks count="8" manualBreakCount="8">
    <brk id="33" max="255" man="1"/>
    <brk id="50" max="255" man="1"/>
    <brk id="80" max="255" man="1"/>
    <brk id="88" max="255" man="1"/>
    <brk id="118" max="255" man="1"/>
    <brk id="151" max="255" man="1"/>
    <brk id="170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2023-03-16T13:27:20Z</cp:lastPrinted>
  <dcterms:created xsi:type="dcterms:W3CDTF">2022-03-08T10:25:48Z</dcterms:created>
  <dcterms:modified xsi:type="dcterms:W3CDTF">2023-03-17T13:17:28Z</dcterms:modified>
  <cp:category/>
  <cp:version/>
  <cp:contentType/>
  <cp:contentStatus/>
</cp:coreProperties>
</file>